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41" activeTab="7"/>
  </bookViews>
  <sheets>
    <sheet name="Арматура-круг-фиксаторы" sheetId="1" r:id="rId1"/>
    <sheet name="листы" sheetId="2" r:id="rId2"/>
    <sheet name="угол,швеллер" sheetId="3" r:id="rId3"/>
    <sheet name="балка,квадрат,шестигр.,полоса" sheetId="4" r:id="rId4"/>
    <sheet name="трубы круглые" sheetId="5" r:id="rId5"/>
    <sheet name="трубы профильные" sheetId="6" r:id="rId6"/>
    <sheet name="Сетка" sheetId="7" r:id="rId7"/>
    <sheet name="проволока-метизы" sheetId="8" r:id="rId8"/>
    <sheet name="Сетка пластик" sheetId="9" r:id="rId9"/>
    <sheet name="электроды" sheetId="10" r:id="rId10"/>
    <sheet name="Пластик труба" sheetId="11" r:id="rId11"/>
    <sheet name="люки, асбест, высечка" sheetId="12" r:id="rId12"/>
    <sheet name="хомуты" sheetId="13" r:id="rId13"/>
    <sheet name="профнастил, рубероид" sheetId="14" r:id="rId14"/>
    <sheet name="поликарбонат" sheetId="15" r:id="rId15"/>
  </sheets>
  <definedNames>
    <definedName name="Excel_BuiltIn_Print_Area" localSheetId="0">'Арматура-круг-фиксаторы'!$B$1:$K$91</definedName>
    <definedName name="_xlnm.Print_Area" localSheetId="0">'Арматура-круг-фиксаторы'!$A$1:$K$79</definedName>
    <definedName name="_xlnm.Print_Area" localSheetId="3">'балка,квадрат,шестигр.,полоса'!$A$1:$Q$38</definedName>
    <definedName name="_xlnm.Print_Area" localSheetId="1">'листы'!$A$1:$I$50</definedName>
    <definedName name="_xlnm.Print_Area" localSheetId="11">'люки, асбест, высечка'!$A$1:$L$57</definedName>
    <definedName name="_xlnm.Print_Area" localSheetId="10">'Пластик труба'!$A$1:$L$68</definedName>
    <definedName name="_xlnm.Print_Area" localSheetId="14">'поликарбонат'!$A$1:$R$68</definedName>
    <definedName name="_xlnm.Print_Area" localSheetId="7">'проволока-метизы'!$A$1:$M$57</definedName>
    <definedName name="_xlnm.Print_Area" localSheetId="13">'профнастил, рубероид'!$A$1:$Q$47</definedName>
    <definedName name="_xlnm.Print_Area" localSheetId="6">'Сетка'!$A$1:$N$74</definedName>
    <definedName name="_xlnm.Print_Area" localSheetId="8">'Сетка пластик'!$A$1:$J$51</definedName>
    <definedName name="_xlnm.Print_Area" localSheetId="4">'трубы круглые'!$A$1:$N$72</definedName>
    <definedName name="_xlnm.Print_Area" localSheetId="5">'трубы профильные'!$A$1:$L$61</definedName>
    <definedName name="_xlnm.Print_Area" localSheetId="2">'угол,швеллер'!$A$1:$M$61</definedName>
    <definedName name="_xlnm.Print_Area" localSheetId="12">'хомуты'!$A$1:$Q$56</definedName>
    <definedName name="_xlnm.Print_Area" localSheetId="9">'электроды'!$A$1:$F$56</definedName>
  </definedNames>
  <calcPr fullCalcOnLoad="1"/>
</workbook>
</file>

<file path=xl/sharedStrings.xml><?xml version="1.0" encoding="utf-8"?>
<sst xmlns="http://schemas.openxmlformats.org/spreadsheetml/2006/main" count="1084" uniqueCount="667">
  <si>
    <t>Катанка</t>
  </si>
  <si>
    <t>Арматура  класс  А1 (круг)</t>
  </si>
  <si>
    <t>í</t>
  </si>
  <si>
    <t>размер</t>
  </si>
  <si>
    <t>уд.вес</t>
  </si>
  <si>
    <t>с/опт</t>
  </si>
  <si>
    <t>опт</t>
  </si>
  <si>
    <t>розница</t>
  </si>
  <si>
    <t>п/м</t>
  </si>
  <si>
    <t>6,5 А1</t>
  </si>
  <si>
    <t>8 А1</t>
  </si>
  <si>
    <t>6 м</t>
  </si>
  <si>
    <t>12 А1</t>
  </si>
  <si>
    <t>11,75 м</t>
  </si>
  <si>
    <t>14 А1</t>
  </si>
  <si>
    <t>н/м</t>
  </si>
  <si>
    <t>Арматура  класс  А500 (рифлённая)</t>
  </si>
  <si>
    <t>12 А500С</t>
  </si>
  <si>
    <t>Лист горячекатанный</t>
  </si>
  <si>
    <t>1 лист</t>
  </si>
  <si>
    <t xml:space="preserve">2,0 мм </t>
  </si>
  <si>
    <t>1,25*2,5</t>
  </si>
  <si>
    <t xml:space="preserve">3,0 мм </t>
  </si>
  <si>
    <t>1,5*6</t>
  </si>
  <si>
    <t>4,0 мм</t>
  </si>
  <si>
    <t>5,0 мм</t>
  </si>
  <si>
    <t>6,0 мм</t>
  </si>
  <si>
    <t>8,0 мм</t>
  </si>
  <si>
    <t>10,0 мм</t>
  </si>
  <si>
    <t>Лист холоднокатанный</t>
  </si>
  <si>
    <t>Лист рифлённый</t>
  </si>
  <si>
    <t>Лист просечно-вытяжной (ПВЛ)</t>
  </si>
  <si>
    <t>Лист оцинкованный</t>
  </si>
  <si>
    <t>0,5 оц.</t>
  </si>
  <si>
    <t>Угол  равнополочный</t>
  </si>
  <si>
    <t>Швеллер</t>
  </si>
  <si>
    <t>25*3</t>
  </si>
  <si>
    <t>12 м</t>
  </si>
  <si>
    <t>40*4</t>
  </si>
  <si>
    <t>50*4</t>
  </si>
  <si>
    <t>50*5</t>
  </si>
  <si>
    <t>Швеллер гнутый</t>
  </si>
  <si>
    <t>75*5</t>
  </si>
  <si>
    <t>Сталь полосовая</t>
  </si>
  <si>
    <t>Прут квадратный</t>
  </si>
  <si>
    <t>6,05 м</t>
  </si>
  <si>
    <t>30*4</t>
  </si>
  <si>
    <t>Шестигранник</t>
  </si>
  <si>
    <t>17 ст.45</t>
  </si>
  <si>
    <t>22 ст.45</t>
  </si>
  <si>
    <t>Трубы  водогазапроводные (ВГП) ГОСТ 3262</t>
  </si>
  <si>
    <t>Трубы  оцинкованные</t>
  </si>
  <si>
    <t>25*3,2б.ц.</t>
  </si>
  <si>
    <t xml:space="preserve"> Трубы  электросварные (ЭСВ) ГОСТ 10704</t>
  </si>
  <si>
    <t>П/М</t>
  </si>
  <si>
    <t xml:space="preserve"> Трубы  бесшовные горячедеформированные ГОСТ 8732</t>
  </si>
  <si>
    <t>Трубы  квадратные</t>
  </si>
  <si>
    <t xml:space="preserve">                           Трубы прямоугольные</t>
  </si>
  <si>
    <t>25*25*2</t>
  </si>
  <si>
    <t>50*50*2</t>
  </si>
  <si>
    <t>60*40*2</t>
  </si>
  <si>
    <t>100*100*4</t>
  </si>
  <si>
    <t xml:space="preserve">                                                                                                     </t>
  </si>
  <si>
    <t xml:space="preserve">                                                                   Сетка  армировочная</t>
  </si>
  <si>
    <t>Сетка  рабица</t>
  </si>
  <si>
    <t xml:space="preserve">         РАСКРОЙ</t>
  </si>
  <si>
    <t>1 кв.м</t>
  </si>
  <si>
    <t>РОЗНИЦА</t>
  </si>
  <si>
    <t>50*1,6 (10*1,5) оцин.</t>
  </si>
  <si>
    <t>Сетка  сварная оцинкованная</t>
  </si>
  <si>
    <t>высота</t>
  </si>
  <si>
    <t>h-1,0 м</t>
  </si>
  <si>
    <t>Сетка просечно-вытяжная (ПВС)</t>
  </si>
  <si>
    <t>Сетка тканная ГОСТ 3826-82</t>
  </si>
  <si>
    <t>Н=1 м</t>
  </si>
  <si>
    <t>14*14*1,0</t>
  </si>
  <si>
    <t>Проволока</t>
  </si>
  <si>
    <t>розн</t>
  </si>
  <si>
    <t>Т/О д.6,0 мм</t>
  </si>
  <si>
    <t>Т/О д.5,0 мм</t>
  </si>
  <si>
    <t>Т/О д.4,0 мм</t>
  </si>
  <si>
    <t xml:space="preserve">Т/О д.3,0 мм </t>
  </si>
  <si>
    <t xml:space="preserve">Т/О д.2,0 мм </t>
  </si>
  <si>
    <t xml:space="preserve">Т/О д.1,2 мм </t>
  </si>
  <si>
    <t>шт</t>
  </si>
  <si>
    <t>Гвозди</t>
  </si>
  <si>
    <t>1,2*20</t>
  </si>
  <si>
    <t>2,5*60</t>
  </si>
  <si>
    <t xml:space="preserve">3,0*70  </t>
  </si>
  <si>
    <t>3,0*80</t>
  </si>
  <si>
    <t>04 сентября 2015 год</t>
  </si>
  <si>
    <t xml:space="preserve">                 Сетка  пластиковая   ( цена за 1 п/м)</t>
  </si>
  <si>
    <t>до 5м</t>
  </si>
  <si>
    <t>(Ф-7/0,4/10) Сетка пластиковая садовая решётка 7*7 (зелёная)</t>
  </si>
  <si>
    <t>0,4м*10м</t>
  </si>
  <si>
    <t>(Ф-10/1/20) Сетка пластиковая садовая решётка 10*10 (зелёная и хаки)</t>
  </si>
  <si>
    <t>1 м*20м</t>
  </si>
  <si>
    <t>(Ф-13/1/20) Сетка пластиковая садовая для птичников 13*15 (зелёная и чёрная)</t>
  </si>
  <si>
    <t>(ФК-22/09/15) Сетка пластиковая 22*22 (хаки)</t>
  </si>
  <si>
    <t>0,9 м*15м</t>
  </si>
  <si>
    <t>(Ф-24/0,5/20) Сетка пластиковая садовая решётка 24*24 (зелёная)</t>
  </si>
  <si>
    <t>0,5м*20м</t>
  </si>
  <si>
    <t>(Ф-24/0,5/20) Сетка пластиковая садовая решётка 24*24 (хаки)</t>
  </si>
  <si>
    <t>(Ф-35/0,5/10) Сетка пластиковая садовая решётка 35*40 (зелёная)</t>
  </si>
  <si>
    <t>0,5м*10м</t>
  </si>
  <si>
    <t>(Ф-35/0,5/5) Сетка пластиковая садовая решётка 35*35 (зелёная и хаки)</t>
  </si>
  <si>
    <t>0,5м*5м</t>
  </si>
  <si>
    <t>(Ф-35/0,5/20) Сетка пластиковая садовая решётка 35*35 (хаки)</t>
  </si>
  <si>
    <t>(Ф-35/0,5/20) Сетка пластиковая садовая решётка 35*35 (зелёная)</t>
  </si>
  <si>
    <t>1м*20м</t>
  </si>
  <si>
    <t>(Ф-50/2,5/20) Сетка пластиковая садовая решётка 50*74 (хаки)</t>
  </si>
  <si>
    <t>2,5м*20м</t>
  </si>
  <si>
    <t>(Ф-60/1/20) Сетка пластиковая садовая решётка 50*60 (хаки)</t>
  </si>
  <si>
    <t>(Ф-60/1/20) Сетка пластиковая садовая решётка 50*60 (зелёная)</t>
  </si>
  <si>
    <t>(Ф-90/1/20) Сетка пластиковая садовая решётка 90*100 (зелёная и хаки)</t>
  </si>
  <si>
    <t>(Ф-105/1/20) Сетка пластиковая садовая решётка 105*110 (т.зелёная) двойная</t>
  </si>
  <si>
    <t xml:space="preserve">(З-55/1,2/25) Сетка пластиковая садовая решётка 55*58 (хаки) </t>
  </si>
  <si>
    <t>1,2м*25м</t>
  </si>
  <si>
    <t>1,9м*25м</t>
  </si>
  <si>
    <t>(У-13/2/100) Сетка пластиковая садовая "Универсал М" 13*13</t>
  </si>
  <si>
    <t>2м*100м</t>
  </si>
  <si>
    <t>1м*50м</t>
  </si>
  <si>
    <t>(ВП-1,2) Веха пластиковая (с лентами) оранжевый</t>
  </si>
  <si>
    <t>1,2 м</t>
  </si>
  <si>
    <t>Колышек садовый чёрный (6 шт/упак)</t>
  </si>
  <si>
    <t>(65006-МИ) Забор декоративный "Плетёнка" зелёный</t>
  </si>
  <si>
    <t>24см*320см</t>
  </si>
  <si>
    <t>(65015-МИ) Забор декоративный "Ампир" терракотовый</t>
  </si>
  <si>
    <t>28см*320см</t>
  </si>
  <si>
    <t>(65001-МИ) Забор декоративный "Плетёнка" жёлтый</t>
  </si>
  <si>
    <t>(65005-МИ) Забор декоративный "Классический" зелёный</t>
  </si>
  <si>
    <t>28см*300см</t>
  </si>
  <si>
    <t>(65010-МИ) Забор декоративный "Ампир" жёлтый</t>
  </si>
  <si>
    <t>(65025-МИ) Забор декоративный "Ренессанс" терракотовый</t>
  </si>
  <si>
    <t>(65026-МИ) Забор декоративный "Плетёнка" терракотовый</t>
  </si>
  <si>
    <t>(65030-МИ) Забор декоративный "Барокко" зелёный</t>
  </si>
  <si>
    <t xml:space="preserve"> Конус сигнальный (КС-1,4,1) мягкий 320 мм с 1-й белой полоской</t>
  </si>
  <si>
    <t xml:space="preserve"> Конус сигнальный (КС-2,4) мягкий 520 мм с 2-мя белыми полосками</t>
  </si>
  <si>
    <t xml:space="preserve"> Тент (Т 56)</t>
  </si>
  <si>
    <t>5м*6м</t>
  </si>
  <si>
    <t xml:space="preserve"> Тент (Т 46)</t>
  </si>
  <si>
    <t>4м*6м</t>
  </si>
  <si>
    <t>Электроды</t>
  </si>
  <si>
    <t>кг</t>
  </si>
  <si>
    <t xml:space="preserve">Люки  канализационные             </t>
  </si>
  <si>
    <t>Полим.-комп.лёгк.450/450/40-45</t>
  </si>
  <si>
    <t>Полим.-комп.квадр.685*685</t>
  </si>
  <si>
    <t>Полим.-комп. 460/60</t>
  </si>
  <si>
    <t>тяжёлый (4 ушка)</t>
  </si>
  <si>
    <t>АСБЕСТ</t>
  </si>
  <si>
    <t>ВЫСЕЧКА</t>
  </si>
  <si>
    <t>кладочная 13см*15м (0,55) омедн.</t>
  </si>
  <si>
    <t xml:space="preserve"> муфта соединительная 100 пластик</t>
  </si>
  <si>
    <t xml:space="preserve"> муфта соединительная 100 асбест</t>
  </si>
  <si>
    <t xml:space="preserve"> муфта соединительная 150 пластик</t>
  </si>
  <si>
    <t xml:space="preserve"> муфта соединительная 150 асбест</t>
  </si>
  <si>
    <t xml:space="preserve"> муфта соединительная 200 асбест</t>
  </si>
  <si>
    <t xml:space="preserve"> муфта соединительная 250 асбест</t>
  </si>
  <si>
    <t xml:space="preserve"> муфта соединительная 300 асбест</t>
  </si>
  <si>
    <t xml:space="preserve"> муфта соединительная 400 асбест</t>
  </si>
  <si>
    <t xml:space="preserve"> муфта соединительная 500 асбест</t>
  </si>
  <si>
    <t>Х О М У Т Ы</t>
  </si>
  <si>
    <t xml:space="preserve"> ПРОФНАСТИЛ  ОЦИНКОВАННЫЙ</t>
  </si>
  <si>
    <t>НАИМЕНОВАНИЕ</t>
  </si>
  <si>
    <t>Толщина, мм</t>
  </si>
  <si>
    <t>1лист=м2</t>
  </si>
  <si>
    <t>цена за м.кв.</t>
  </si>
  <si>
    <t>С - 8 (1,2*6)</t>
  </si>
  <si>
    <t>С - 8 (1,2*2) цветной</t>
  </si>
  <si>
    <t>Рубероид / пергамин</t>
  </si>
  <si>
    <t>РПП-300</t>
  </si>
  <si>
    <t>ниж.</t>
  </si>
  <si>
    <t>Битум</t>
  </si>
  <si>
    <t>тн</t>
  </si>
  <si>
    <t>90/10(25кг)</t>
  </si>
  <si>
    <t xml:space="preserve"> СОТОВЫЙ  ПОЛИКАРБОНАТ </t>
  </si>
  <si>
    <t xml:space="preserve"> (ROYALPLAST , BEROLUX, ACTUAL, POLYGAL)</t>
  </si>
  <si>
    <t>Стандартный раскрой листа 2100*12000</t>
  </si>
  <si>
    <t>Вес кг/м2</t>
  </si>
  <si>
    <t>Цена от 50 кв. м.</t>
  </si>
  <si>
    <t>Цена до 50 кв. м.</t>
  </si>
  <si>
    <t>Цветной POLYNEX</t>
  </si>
  <si>
    <t>Цвета: бронза, коричневый, прозрачный, молочный, синий, бирюза, зеленый</t>
  </si>
  <si>
    <t>Доборные элементы</t>
  </si>
  <si>
    <t>Наименование</t>
  </si>
  <si>
    <t>Размер</t>
  </si>
  <si>
    <t>Цена, руб./шт</t>
  </si>
  <si>
    <t>Профиль соединительный (неразъемный)</t>
  </si>
  <si>
    <t>6, 0 метров</t>
  </si>
  <si>
    <t>Профиль соединительный (разъемный)</t>
  </si>
  <si>
    <t>6-10</t>
  </si>
  <si>
    <t>Профиль торцевой</t>
  </si>
  <si>
    <t>2,1 метра</t>
  </si>
  <si>
    <t>Лента перфорированная</t>
  </si>
  <si>
    <t>25 мм * 33 м</t>
  </si>
  <si>
    <t>рул</t>
  </si>
  <si>
    <t>Лента герметичная</t>
  </si>
  <si>
    <t>38 мм * 50 м</t>
  </si>
  <si>
    <t>Шайба резиновая с метал. кольцом</t>
  </si>
  <si>
    <t>чёр/сер 25 мм</t>
  </si>
  <si>
    <t>прозр. 25 мм</t>
  </si>
  <si>
    <t xml:space="preserve">(З-55/1,9/25) Сетка пластиковая садовая решётка 55*55 (зелёная/хаки) </t>
  </si>
  <si>
    <t>(А-95/1/50) Сетка пластиковая аварийная 95*95 (оранжевая)</t>
  </si>
  <si>
    <t>RAL 8017 - шоколад</t>
  </si>
  <si>
    <t>RAL 5005 - синий</t>
  </si>
  <si>
    <t>RAL 7004 - серый</t>
  </si>
  <si>
    <t>25 мм * 25/50 м</t>
  </si>
  <si>
    <t>418 / 1050</t>
  </si>
  <si>
    <t>Пластиковая арматура</t>
  </si>
  <si>
    <t>м</t>
  </si>
  <si>
    <t xml:space="preserve">   АСК 10</t>
  </si>
  <si>
    <t xml:space="preserve">   АСК 12</t>
  </si>
  <si>
    <t xml:space="preserve">   АСК 6   </t>
  </si>
  <si>
    <t xml:space="preserve">   АСК 7  </t>
  </si>
  <si>
    <t xml:space="preserve">   АСК 8   </t>
  </si>
  <si>
    <t>Прозрачный Rational</t>
  </si>
  <si>
    <t xml:space="preserve">Т/О д.2,5 мм </t>
  </si>
  <si>
    <t>RAL 3005 - вишня</t>
  </si>
  <si>
    <t>15*20</t>
  </si>
  <si>
    <t>30*70</t>
  </si>
  <si>
    <t>5,8 / 6м</t>
  </si>
  <si>
    <t>Цветной Rational</t>
  </si>
  <si>
    <t>1шт от опта</t>
  </si>
  <si>
    <t>01 апреля 2017 год</t>
  </si>
  <si>
    <t>Цветной Sunnex</t>
  </si>
  <si>
    <t>крышка 548-593/база 548-593</t>
  </si>
  <si>
    <t>90*7</t>
  </si>
  <si>
    <t>LB52 U 2,6 * 350 мм (5 кг)</t>
  </si>
  <si>
    <t>LB52 U 3,2 * 350 мм (5 кг)</t>
  </si>
  <si>
    <t>1,8*32 , 2*40</t>
  </si>
  <si>
    <t>2,5*50</t>
  </si>
  <si>
    <t>6,0*200</t>
  </si>
  <si>
    <t>50*50*1,4</t>
  </si>
  <si>
    <t>оплата по карте</t>
  </si>
  <si>
    <t>по карте</t>
  </si>
  <si>
    <t xml:space="preserve">3,5*90 </t>
  </si>
  <si>
    <t>5,0*150 (5 кг)</t>
  </si>
  <si>
    <t>4,0*120 (5 кг)</t>
  </si>
  <si>
    <t>4,0*100 (5 кг)</t>
  </si>
  <si>
    <t>100*50*3</t>
  </si>
  <si>
    <t>)</t>
  </si>
  <si>
    <t>Оцинкованная д. 4,0 мм н/о</t>
  </si>
  <si>
    <t>Оцинкованная д. 5,0 мм н/о</t>
  </si>
  <si>
    <t>1,4*25</t>
  </si>
  <si>
    <t>1*3</t>
  </si>
  <si>
    <t>5,85/5,9 м</t>
  </si>
  <si>
    <t>пачка</t>
  </si>
  <si>
    <t>12*12</t>
  </si>
  <si>
    <t>12м /н/м</t>
  </si>
  <si>
    <t>5,9-6 м</t>
  </si>
  <si>
    <t>5,8-6 м</t>
  </si>
  <si>
    <t>LB52 U 4 * 400 мм (5 кг)</t>
  </si>
  <si>
    <t>15м2</t>
  </si>
  <si>
    <t>40*3</t>
  </si>
  <si>
    <t>14 ст.45</t>
  </si>
  <si>
    <t>108*4</t>
  </si>
  <si>
    <t>УОНИ 13/55 д.4 (6 кг) МЭЗ Магнитогорск</t>
  </si>
  <si>
    <t>УОНИ 13/55 д.5 (6 кг) МЭЗ Магнитогорск</t>
  </si>
  <si>
    <t>Полим.-комп. 760/110/35</t>
  </si>
  <si>
    <t>14,0 мм</t>
  </si>
  <si>
    <t xml:space="preserve">        150*150*3</t>
  </si>
  <si>
    <t>89*4</t>
  </si>
  <si>
    <t>46 ст.35</t>
  </si>
  <si>
    <t>0,7 оц.</t>
  </si>
  <si>
    <t>80*40*2</t>
  </si>
  <si>
    <t>80*40*3</t>
  </si>
  <si>
    <t>8 А500С</t>
  </si>
  <si>
    <t>24 ст.45</t>
  </si>
  <si>
    <t>МР-3 д. 3 (5кг) МЭЗ Люкс</t>
  </si>
  <si>
    <t>50*25*2</t>
  </si>
  <si>
    <t>от 1000 кв.м</t>
  </si>
  <si>
    <t>40*40*3</t>
  </si>
  <si>
    <t>Гвозди толевые</t>
  </si>
  <si>
    <t xml:space="preserve">2,0*20 </t>
  </si>
  <si>
    <t>ОК-46 ESAB д.4 (6,6 кг)</t>
  </si>
  <si>
    <t>кладочная 10см*15м (0,55) омедн.</t>
  </si>
  <si>
    <t>кладочная 10см*15м (0,55) сталь.</t>
  </si>
  <si>
    <t>кладочная 13см*15м (0,55)сталь.</t>
  </si>
  <si>
    <t>60*60*3</t>
  </si>
  <si>
    <t>14 А500С</t>
  </si>
  <si>
    <t>80*80*3</t>
  </si>
  <si>
    <t>7,5*200</t>
  </si>
  <si>
    <t>УОНИ 13/55 д.3 (4,5 кг) МЭЗ Магнитогорск</t>
  </si>
  <si>
    <t>ливнёвый С250 тип ДК</t>
  </si>
  <si>
    <t xml:space="preserve">2,5 мм </t>
  </si>
  <si>
    <t>3 мм (Ч)</t>
  </si>
  <si>
    <t>80*60*3</t>
  </si>
  <si>
    <t>с/опта</t>
  </si>
  <si>
    <t>МР-3 д. 4 (6,5кг) МЭЗ Люкс</t>
  </si>
  <si>
    <t>МР-3 д. 3 (1кг) МЭЗ Люкс</t>
  </si>
  <si>
    <t>длина металла</t>
  </si>
  <si>
    <t>д. 5,5</t>
  </si>
  <si>
    <t>д. 6</t>
  </si>
  <si>
    <t>10*10</t>
  </si>
  <si>
    <t>10*15</t>
  </si>
  <si>
    <t>16*16</t>
  </si>
  <si>
    <t>15*30, 20*25, 16*28</t>
  </si>
  <si>
    <t>15*35, 20*30, 25*25</t>
  </si>
  <si>
    <t>22*29</t>
  </si>
  <si>
    <t>14*38</t>
  </si>
  <si>
    <t>0,5 м</t>
  </si>
  <si>
    <t>0,58 м</t>
  </si>
  <si>
    <t>0,6 м</t>
  </si>
  <si>
    <t>0,66 м</t>
  </si>
  <si>
    <t>0,7 м</t>
  </si>
  <si>
    <t>0,74 м</t>
  </si>
  <si>
    <t>0,8 м</t>
  </si>
  <si>
    <t>0,9 м</t>
  </si>
  <si>
    <t>1 м</t>
  </si>
  <si>
    <t>1,1 м</t>
  </si>
  <si>
    <t>1,12 м</t>
  </si>
  <si>
    <t>1,14 м</t>
  </si>
  <si>
    <t>1,3 м</t>
  </si>
  <si>
    <t>1,5 м</t>
  </si>
  <si>
    <t>1,7 м</t>
  </si>
  <si>
    <t>1,9 м</t>
  </si>
  <si>
    <t>2,1 м</t>
  </si>
  <si>
    <t>Сварочная СВ08Г2С д. 0,8 мм медн (5 кг)</t>
  </si>
  <si>
    <t>Изготавливаем хомуты из гладкой и рифлёной арматуры д. 5,5 - 12 мм</t>
  </si>
  <si>
    <t>Изготавливаем по индивидуальным размерам заказчика</t>
  </si>
  <si>
    <t>15*15, 10*20</t>
  </si>
  <si>
    <t>30*30, 20*40</t>
  </si>
  <si>
    <t>13*25</t>
  </si>
  <si>
    <t>0,86 м</t>
  </si>
  <si>
    <t>15*50, 25*40</t>
  </si>
  <si>
    <t>1,4 м</t>
  </si>
  <si>
    <t>35*35, 30*40, 20*50</t>
  </si>
  <si>
    <t>22*50</t>
  </si>
  <si>
    <t>1,54 м</t>
  </si>
  <si>
    <t>25*50</t>
  </si>
  <si>
    <t>1,6 м</t>
  </si>
  <si>
    <t>22*55</t>
  </si>
  <si>
    <t>1,64 м</t>
  </si>
  <si>
    <t>22*65</t>
  </si>
  <si>
    <t>1,84 м</t>
  </si>
  <si>
    <t>22*70</t>
  </si>
  <si>
    <t>1,94 м</t>
  </si>
  <si>
    <t>25*70</t>
  </si>
  <si>
    <t>2 м</t>
  </si>
  <si>
    <t>25*80</t>
  </si>
  <si>
    <t>2,2 м</t>
  </si>
  <si>
    <t>2,4 м</t>
  </si>
  <si>
    <t>7,5*250</t>
  </si>
  <si>
    <t>40*20*2</t>
  </si>
  <si>
    <t>25*4</t>
  </si>
  <si>
    <t>14*14 ; 20*8</t>
  </si>
  <si>
    <t>15*25, 20*20 ; 10*30</t>
  </si>
  <si>
    <t>15*40, 25*30 ; 20*35</t>
  </si>
  <si>
    <t>40*40, 25*55 ; 30*50</t>
  </si>
  <si>
    <t>20*70, 30*60, 40*50</t>
  </si>
  <si>
    <t>17*17</t>
  </si>
  <si>
    <t>0,78 м</t>
  </si>
  <si>
    <t>25*60</t>
  </si>
  <si>
    <t>1,8 м</t>
  </si>
  <si>
    <t>0,7 мм</t>
  </si>
  <si>
    <t>h-0,25 м</t>
  </si>
  <si>
    <t>16 А500С</t>
  </si>
  <si>
    <t>63*5</t>
  </si>
  <si>
    <t>50*1,6 (10*2) оцин.</t>
  </si>
  <si>
    <t>h-0,15 м</t>
  </si>
  <si>
    <t>h-0,2 м</t>
  </si>
  <si>
    <t>25*3,2 (33,5)</t>
  </si>
  <si>
    <t>16,0 мм</t>
  </si>
  <si>
    <t>20*4</t>
  </si>
  <si>
    <t>57*3,5</t>
  </si>
  <si>
    <t>42 ст.3</t>
  </si>
  <si>
    <t>12,0 мм</t>
  </si>
  <si>
    <t>100*100*3</t>
  </si>
  <si>
    <t>63*6</t>
  </si>
  <si>
    <t>76*3</t>
  </si>
  <si>
    <t>h-0,3 м</t>
  </si>
  <si>
    <t>40*5</t>
  </si>
  <si>
    <t>30*30*2</t>
  </si>
  <si>
    <t>76*6</t>
  </si>
  <si>
    <t>50*50*1,6</t>
  </si>
  <si>
    <t>2*3</t>
  </si>
  <si>
    <t>25*2,8 (33,5)</t>
  </si>
  <si>
    <t>27 ст.45</t>
  </si>
  <si>
    <t>Балка</t>
  </si>
  <si>
    <t>20,0 мм</t>
  </si>
  <si>
    <t xml:space="preserve"> БНТ - 100 (3,95 м) ТУ2</t>
  </si>
  <si>
    <t xml:space="preserve">д. 8 </t>
  </si>
  <si>
    <t xml:space="preserve">д. 6,5 </t>
  </si>
  <si>
    <t>10 А1</t>
  </si>
  <si>
    <t>20 А1</t>
  </si>
  <si>
    <t>22 А1</t>
  </si>
  <si>
    <t xml:space="preserve"> БНТ - 250 (5 м) ТУ2</t>
  </si>
  <si>
    <t xml:space="preserve"> БНТ - 300 (5 м) ТУ2</t>
  </si>
  <si>
    <t xml:space="preserve"> БНТ - 400 (5 м) ТУ2</t>
  </si>
  <si>
    <t>h-1,5 м</t>
  </si>
  <si>
    <t>100 ст.45</t>
  </si>
  <si>
    <t>12 ст.35</t>
  </si>
  <si>
    <t>50*3,5 (60)</t>
  </si>
  <si>
    <t>80*6</t>
  </si>
  <si>
    <t>19 ст.45</t>
  </si>
  <si>
    <t>41 ст.45</t>
  </si>
  <si>
    <t>ОПТ от 200 шт</t>
  </si>
  <si>
    <t>28 А1</t>
  </si>
  <si>
    <t>04 августа 2022 год</t>
  </si>
  <si>
    <t>АНО-21 д.2,0 (1 кг) МЭЗ</t>
  </si>
  <si>
    <t>АНО-21 д.2,5 (1 кг) МЭЗ</t>
  </si>
  <si>
    <t>АНО-21 д.2,5 (2,5 кг) MAGMAWELD ESR 11</t>
  </si>
  <si>
    <t>АНО-21 д.3 (1 кг) Белореченские</t>
  </si>
  <si>
    <t>АНО-21 д.3 (1 кг) МЭЗ</t>
  </si>
  <si>
    <t>АНО-21 д.4 (2,5 кг) МЭЗ Магнитогорск</t>
  </si>
  <si>
    <t>АНО-21 д.4 (2,5 кг) МЭЗ</t>
  </si>
  <si>
    <t>АНО-21 д.4 (5 кг) MAGMAWELD ESR 11</t>
  </si>
  <si>
    <t>АНО-21 д.3 (1 кг) MAGMAWELD ESR 11</t>
  </si>
  <si>
    <t>ОК-46 ESAB д.3 (5,3 кг)</t>
  </si>
  <si>
    <t xml:space="preserve">         50*50*3 кладочная</t>
  </si>
  <si>
    <t>2*0,38</t>
  </si>
  <si>
    <t>2*0,5</t>
  </si>
  <si>
    <t xml:space="preserve">         50*50*4 кладочная</t>
  </si>
  <si>
    <t>25*25*1,4</t>
  </si>
  <si>
    <t>Оцинкованная д. 3,0 мм н/о</t>
  </si>
  <si>
    <t>АКЛ-500 "Егоза"</t>
  </si>
  <si>
    <t>Колючая одноосн. Д.2 мм (100м)</t>
  </si>
  <si>
    <t>60*32*2,5</t>
  </si>
  <si>
    <t>10м /н/м</t>
  </si>
  <si>
    <t>76*3,5</t>
  </si>
  <si>
    <t>25*3,2</t>
  </si>
  <si>
    <t>2*6</t>
  </si>
  <si>
    <t>40*4 оц</t>
  </si>
  <si>
    <t>12,5*25*1,4</t>
  </si>
  <si>
    <t>35*1,4 (10*1,5) оцин.</t>
  </si>
  <si>
    <t>125*8</t>
  </si>
  <si>
    <t>30 ст.45</t>
  </si>
  <si>
    <t>120*120*4</t>
  </si>
  <si>
    <t xml:space="preserve"> БНТ - 200 (4 м) ТУ2</t>
  </si>
  <si>
    <t xml:space="preserve"> БНТ - 150 (3,95 м) ТУ2</t>
  </si>
  <si>
    <t>76*4</t>
  </si>
  <si>
    <t>32*3,2 (42,3)</t>
  </si>
  <si>
    <t>2*2*0,4</t>
  </si>
  <si>
    <t>120 ст.45</t>
  </si>
  <si>
    <t>65 ст.45</t>
  </si>
  <si>
    <t>17 ст.35</t>
  </si>
  <si>
    <t>32 ст.45</t>
  </si>
  <si>
    <t>160 ст.45</t>
  </si>
  <si>
    <t>36 ст.45</t>
  </si>
  <si>
    <t>Оцинкованная д.2- 2,5 мм н/о</t>
  </si>
  <si>
    <t>Наменклатура</t>
  </si>
  <si>
    <t>суперопт</t>
  </si>
  <si>
    <t>Кольцо уплотнительное КОРСИС ТИП1 DN/OD 110 WT TPE-V</t>
  </si>
  <si>
    <t>Кольцо уплотнительное КОРСИС ТИП1 DN/OD 160 WT TPE-V</t>
  </si>
  <si>
    <t>Кольцо уплотнительное КОРСИС ТИП1 DN/OD 200 WT TPE-V</t>
  </si>
  <si>
    <t>Кольцо уплотнительное КОРСИС 0315 мм PR-3</t>
  </si>
  <si>
    <t>Кольцо уплотнительное КОРСИС ТИП1 DN/OD 250 WT TPE-V</t>
  </si>
  <si>
    <t xml:space="preserve">Муфта КОРСИС  DN/OD 160 </t>
  </si>
  <si>
    <t>Муфта КОРСИС  DN/OD 110</t>
  </si>
  <si>
    <t>Муфта КОРСИС  DN/OD 200</t>
  </si>
  <si>
    <t>Муфта КОРСИС  DN/OD 315</t>
  </si>
  <si>
    <t>Муфта КОРСИС  DN/OD 250</t>
  </si>
  <si>
    <t>с/ст</t>
  </si>
  <si>
    <t>Двухслойные  гофрированные  трубы  КОРСИС SN8 и ПЕРФОКОР</t>
  </si>
  <si>
    <r>
      <t xml:space="preserve">Труба </t>
    </r>
    <r>
      <rPr>
        <b/>
        <sz val="24"/>
        <rFont val="Tahoma"/>
        <family val="2"/>
      </rPr>
      <t>КОРСИС</t>
    </r>
    <r>
      <rPr>
        <sz val="24"/>
        <rFont val="Tahoma"/>
        <family val="2"/>
      </rPr>
      <t xml:space="preserve"> DN/OD </t>
    </r>
    <r>
      <rPr>
        <b/>
        <sz val="24"/>
        <rFont val="Tahoma"/>
        <family val="2"/>
      </rPr>
      <t>110</t>
    </r>
    <r>
      <rPr>
        <sz val="24"/>
        <rFont val="Tahoma"/>
        <family val="2"/>
      </rPr>
      <t xml:space="preserve"> SN8 PR (6м)</t>
    </r>
  </si>
  <si>
    <r>
      <t xml:space="preserve">Труба </t>
    </r>
    <r>
      <rPr>
        <b/>
        <sz val="24"/>
        <rFont val="Tahoma"/>
        <family val="2"/>
      </rPr>
      <t>КОРСИС</t>
    </r>
    <r>
      <rPr>
        <sz val="24"/>
        <rFont val="Tahoma"/>
        <family val="2"/>
      </rPr>
      <t xml:space="preserve"> DN/OD </t>
    </r>
    <r>
      <rPr>
        <b/>
        <sz val="24"/>
        <rFont val="Tahoma"/>
        <family val="2"/>
      </rPr>
      <t>160</t>
    </r>
    <r>
      <rPr>
        <sz val="24"/>
        <rFont val="Tahoma"/>
        <family val="2"/>
      </rPr>
      <t xml:space="preserve"> SN8 PR (12м)</t>
    </r>
  </si>
  <si>
    <r>
      <t xml:space="preserve">Труба </t>
    </r>
    <r>
      <rPr>
        <b/>
        <sz val="24"/>
        <rFont val="Tahoma"/>
        <family val="2"/>
      </rPr>
      <t>КОРСИС</t>
    </r>
    <r>
      <rPr>
        <sz val="24"/>
        <rFont val="Tahoma"/>
        <family val="2"/>
      </rPr>
      <t xml:space="preserve"> DN/OD </t>
    </r>
    <r>
      <rPr>
        <b/>
        <sz val="24"/>
        <rFont val="Tahoma"/>
        <family val="2"/>
      </rPr>
      <t>200</t>
    </r>
    <r>
      <rPr>
        <sz val="24"/>
        <rFont val="Tahoma"/>
        <family val="2"/>
      </rPr>
      <t xml:space="preserve"> SN8 PR (6м)</t>
    </r>
  </si>
  <si>
    <r>
      <t xml:space="preserve">Труба </t>
    </r>
    <r>
      <rPr>
        <b/>
        <sz val="24"/>
        <rFont val="Tahoma"/>
        <family val="2"/>
      </rPr>
      <t>КОРСИС</t>
    </r>
    <r>
      <rPr>
        <sz val="24"/>
        <rFont val="Tahoma"/>
        <family val="2"/>
      </rPr>
      <t xml:space="preserve"> DN/OD </t>
    </r>
    <r>
      <rPr>
        <b/>
        <sz val="24"/>
        <rFont val="Tahoma"/>
        <family val="2"/>
      </rPr>
      <t>250</t>
    </r>
    <r>
      <rPr>
        <sz val="24"/>
        <rFont val="Tahoma"/>
        <family val="2"/>
      </rPr>
      <t xml:space="preserve"> SN8 PR (12м)</t>
    </r>
  </si>
  <si>
    <r>
      <t xml:space="preserve">Труба </t>
    </r>
    <r>
      <rPr>
        <b/>
        <sz val="18"/>
        <rFont val="Tahoma"/>
        <family val="2"/>
      </rPr>
      <t>ПЕРФОКОР</t>
    </r>
    <r>
      <rPr>
        <sz val="18"/>
        <rFont val="Tahoma"/>
        <family val="2"/>
      </rPr>
      <t xml:space="preserve"> Тип II DN/OD </t>
    </r>
    <r>
      <rPr>
        <b/>
        <sz val="18"/>
        <rFont val="Tahoma"/>
        <family val="2"/>
      </rPr>
      <t>110</t>
    </r>
    <r>
      <rPr>
        <sz val="18"/>
        <rFont val="Tahoma"/>
        <family val="2"/>
      </rPr>
      <t xml:space="preserve"> SN8 ПЭ PR-2 (6м)</t>
    </r>
  </si>
  <si>
    <r>
      <t xml:space="preserve">Труба </t>
    </r>
    <r>
      <rPr>
        <b/>
        <sz val="18"/>
        <rFont val="Tahoma"/>
        <family val="2"/>
      </rPr>
      <t>ПЕРФОКОР</t>
    </r>
    <r>
      <rPr>
        <sz val="18"/>
        <rFont val="Tahoma"/>
        <family val="2"/>
      </rPr>
      <t xml:space="preserve"> Тип II DN/OD </t>
    </r>
    <r>
      <rPr>
        <b/>
        <sz val="18"/>
        <rFont val="Tahoma"/>
        <family val="2"/>
      </rPr>
      <t>160</t>
    </r>
    <r>
      <rPr>
        <sz val="18"/>
        <rFont val="Tahoma"/>
        <family val="2"/>
      </rPr>
      <t xml:space="preserve"> SN8 ПЭ PR-2 (6м)</t>
    </r>
  </si>
  <si>
    <t>10 февраля 2023 год</t>
  </si>
  <si>
    <r>
      <t xml:space="preserve">Труба </t>
    </r>
    <r>
      <rPr>
        <b/>
        <sz val="24"/>
        <rFont val="Tahoma"/>
        <family val="2"/>
      </rPr>
      <t>КОРСИС</t>
    </r>
    <r>
      <rPr>
        <sz val="24"/>
        <rFont val="Tahoma"/>
        <family val="2"/>
      </rPr>
      <t xml:space="preserve"> DN/OD </t>
    </r>
    <r>
      <rPr>
        <b/>
        <sz val="24"/>
        <rFont val="Tahoma"/>
        <family val="2"/>
      </rPr>
      <t>315</t>
    </r>
    <r>
      <rPr>
        <sz val="24"/>
        <rFont val="Tahoma"/>
        <family val="2"/>
      </rPr>
      <t xml:space="preserve"> SN8 PR (12м)</t>
    </r>
  </si>
  <si>
    <r>
      <t xml:space="preserve">Труба </t>
    </r>
    <r>
      <rPr>
        <b/>
        <sz val="18"/>
        <rFont val="Tahoma"/>
        <family val="2"/>
      </rPr>
      <t xml:space="preserve">ПЭ 100 SDR 17 - 160*9,5 </t>
    </r>
    <r>
      <rPr>
        <sz val="18"/>
        <rFont val="Tahoma"/>
        <family val="2"/>
      </rPr>
      <t>питьевая (13м)</t>
    </r>
  </si>
  <si>
    <r>
      <t xml:space="preserve">Труба </t>
    </r>
    <r>
      <rPr>
        <b/>
        <sz val="18"/>
        <rFont val="Tahoma"/>
        <family val="2"/>
      </rPr>
      <t xml:space="preserve">ПЭ 100 SDR 17 - 110*6,6 </t>
    </r>
    <r>
      <rPr>
        <sz val="18"/>
        <rFont val="Tahoma"/>
        <family val="2"/>
      </rPr>
      <t>питьевая (13м)</t>
    </r>
  </si>
  <si>
    <r>
      <t xml:space="preserve">Труба </t>
    </r>
    <r>
      <rPr>
        <b/>
        <sz val="18"/>
        <rFont val="Tahoma"/>
        <family val="2"/>
      </rPr>
      <t xml:space="preserve">ПЭ 100 SDR 17 - 63*3,8 </t>
    </r>
    <r>
      <rPr>
        <sz val="18"/>
        <rFont val="Tahoma"/>
        <family val="2"/>
      </rPr>
      <t>питьевая (50м)</t>
    </r>
  </si>
  <si>
    <r>
      <t xml:space="preserve">Труба </t>
    </r>
    <r>
      <rPr>
        <b/>
        <sz val="18"/>
        <rFont val="Tahoma"/>
        <family val="2"/>
      </rPr>
      <t xml:space="preserve">ПЭ 100 SDR 17 - 50*3,0 </t>
    </r>
    <r>
      <rPr>
        <sz val="18"/>
        <rFont val="Tahoma"/>
        <family val="2"/>
      </rPr>
      <t>питьевая (50м)</t>
    </r>
  </si>
  <si>
    <r>
      <t xml:space="preserve">Труба </t>
    </r>
    <r>
      <rPr>
        <b/>
        <sz val="18"/>
        <rFont val="Tahoma"/>
        <family val="2"/>
      </rPr>
      <t xml:space="preserve">ПЭ 100 SDR 17 - 40*2,4 </t>
    </r>
    <r>
      <rPr>
        <sz val="18"/>
        <rFont val="Tahoma"/>
        <family val="2"/>
      </rPr>
      <t>питьевая (50м)</t>
    </r>
  </si>
  <si>
    <r>
      <t xml:space="preserve">Труба </t>
    </r>
    <r>
      <rPr>
        <b/>
        <sz val="18"/>
        <rFont val="Tahoma"/>
        <family val="2"/>
      </rPr>
      <t xml:space="preserve">ПЭ 100 SDR 17 - 32*2,0 </t>
    </r>
    <r>
      <rPr>
        <sz val="18"/>
        <rFont val="Tahoma"/>
        <family val="2"/>
      </rPr>
      <t>питьевая (50м)</t>
    </r>
  </si>
  <si>
    <r>
      <t xml:space="preserve">Труба </t>
    </r>
    <r>
      <rPr>
        <b/>
        <sz val="18"/>
        <rFont val="Tahoma"/>
        <family val="2"/>
      </rPr>
      <t xml:space="preserve">ПЭ 100 SDR 17 - 25*2,0 </t>
    </r>
    <r>
      <rPr>
        <sz val="18"/>
        <rFont val="Tahoma"/>
        <family val="2"/>
      </rPr>
      <t>питьевая (50м)</t>
    </r>
  </si>
  <si>
    <t>Отвод 90гр.110мм ПЭ100 SDR11 эл/св</t>
  </si>
  <si>
    <t>Отвод 90гр.160мм ПЭ100 SDR11 эл/св</t>
  </si>
  <si>
    <t>Муфта 63мм ПЭ100 SDR11 эл/св</t>
  </si>
  <si>
    <t>Муфта 110мм ПЭ100 SDR11 эл/св</t>
  </si>
  <si>
    <t>Муфта 160мм ПЭ100 SDR11 эл/св</t>
  </si>
  <si>
    <t>Втулка под фланец 110мм ПЭ100 SDR11ГПП</t>
  </si>
  <si>
    <t>Втулка под фланец 160мм ПЭ100 SDR11ГПП</t>
  </si>
  <si>
    <t>Тройник 160мм ПЭ100 SDR11ГПП</t>
  </si>
  <si>
    <t>35*79</t>
  </si>
  <si>
    <t>2,5 м</t>
  </si>
  <si>
    <t>30 ст.20</t>
  </si>
  <si>
    <t>160 ст.35</t>
  </si>
  <si>
    <t>11,75 /6м</t>
  </si>
  <si>
    <t>28 А500С</t>
  </si>
  <si>
    <t>16 У</t>
  </si>
  <si>
    <t>15*2,8 (21,3)</t>
  </si>
  <si>
    <t>20*2,8 (26,8)</t>
  </si>
  <si>
    <t>60*40*3</t>
  </si>
  <si>
    <t>60*30*2</t>
  </si>
  <si>
    <t>1,5 мм</t>
  </si>
  <si>
    <t>75*6</t>
  </si>
  <si>
    <t>40*20*1,5</t>
  </si>
  <si>
    <t>120 ст.40х</t>
  </si>
  <si>
    <t xml:space="preserve">Сварочная д. 3 мм </t>
  </si>
  <si>
    <t>50*50*3</t>
  </si>
  <si>
    <t>50*50*2,2</t>
  </si>
  <si>
    <t>h-2,0 м</t>
  </si>
  <si>
    <t>8 А1 оцинк.</t>
  </si>
  <si>
    <t>14 У</t>
  </si>
  <si>
    <t>полосовая 22см*2м (2,0) сталь.</t>
  </si>
  <si>
    <t>80 ст.40х</t>
  </si>
  <si>
    <t>40 ст.3</t>
  </si>
  <si>
    <t>18 А1</t>
  </si>
  <si>
    <t>90 ст.45</t>
  </si>
  <si>
    <t>80 ст.45</t>
  </si>
  <si>
    <t>150*150*5 Р ТУ</t>
  </si>
  <si>
    <t>Сетка аварийная оранжевая</t>
  </si>
  <si>
    <t>45/1,3/25 м</t>
  </si>
  <si>
    <t>219*6</t>
  </si>
  <si>
    <t>20*2,8</t>
  </si>
  <si>
    <t>15*2,8</t>
  </si>
  <si>
    <t>25*2,8</t>
  </si>
  <si>
    <t>40*20*3</t>
  </si>
  <si>
    <t>100*100*4 ТУ</t>
  </si>
  <si>
    <t>2,0 мм</t>
  </si>
  <si>
    <t>40*3,5 (48)</t>
  </si>
  <si>
    <t>89*3,5</t>
  </si>
  <si>
    <t>56 ст.40х</t>
  </si>
  <si>
    <t>75 ст.40х</t>
  </si>
  <si>
    <t>70 ст.40х</t>
  </si>
  <si>
    <t>1,0 мм</t>
  </si>
  <si>
    <t>89*3</t>
  </si>
  <si>
    <t>108*3,5</t>
  </si>
  <si>
    <t>32*2,8 (42,3)</t>
  </si>
  <si>
    <t>50*6</t>
  </si>
  <si>
    <t>100*63*6</t>
  </si>
  <si>
    <t>100*63*8</t>
  </si>
  <si>
    <t>114*4</t>
  </si>
  <si>
    <t>133*4</t>
  </si>
  <si>
    <t>150*150*5 ТУ</t>
  </si>
  <si>
    <t>h-0,5 м</t>
  </si>
  <si>
    <t>40 ст.20</t>
  </si>
  <si>
    <t>1,5*3</t>
  </si>
  <si>
    <t>80*80*5</t>
  </si>
  <si>
    <t>130 ст.45</t>
  </si>
  <si>
    <t>от 5-ти тн цена индивидуальная</t>
  </si>
  <si>
    <t>60*5</t>
  </si>
  <si>
    <t>100*100*5 ТУ</t>
  </si>
  <si>
    <t>10*1,0*0,5 (1*1,5) 1,5 м.кв.</t>
  </si>
  <si>
    <t>40 ст.40х</t>
  </si>
  <si>
    <t>65 ст.40х</t>
  </si>
  <si>
    <t>100 ст.3</t>
  </si>
  <si>
    <t>100 ст.40х</t>
  </si>
  <si>
    <t>30 ст.40х</t>
  </si>
  <si>
    <t>12 Б1</t>
  </si>
  <si>
    <t>30*30*3</t>
  </si>
  <si>
    <t>40*25*3</t>
  </si>
  <si>
    <t>40*40*2</t>
  </si>
  <si>
    <t>60*30*3</t>
  </si>
  <si>
    <t>120*80*4</t>
  </si>
  <si>
    <t>60*60*4</t>
  </si>
  <si>
    <t>80*60*4</t>
  </si>
  <si>
    <t>45 ст.3</t>
  </si>
  <si>
    <t>20 У</t>
  </si>
  <si>
    <t>20 ст.45</t>
  </si>
  <si>
    <t>60 ст.45</t>
  </si>
  <si>
    <t>60*6</t>
  </si>
  <si>
    <t>100*10</t>
  </si>
  <si>
    <t>30 ст.35</t>
  </si>
  <si>
    <t>27 ст.35</t>
  </si>
  <si>
    <t>32 ст.35</t>
  </si>
  <si>
    <t>46 ст.45</t>
  </si>
  <si>
    <t>325*8</t>
  </si>
  <si>
    <t>27 У</t>
  </si>
  <si>
    <t>30 П</t>
  </si>
  <si>
    <t>108*3</t>
  </si>
  <si>
    <t>165/182</t>
  </si>
  <si>
    <t>10 А500</t>
  </si>
  <si>
    <t>130 ст.40х</t>
  </si>
  <si>
    <t>20 ст.40х</t>
  </si>
  <si>
    <t>25 ст.40х</t>
  </si>
  <si>
    <t>70 ст.20</t>
  </si>
  <si>
    <t>32 ст.20</t>
  </si>
  <si>
    <t>100*7</t>
  </si>
  <si>
    <t>60*40*4</t>
  </si>
  <si>
    <t>Длина</t>
  </si>
  <si>
    <t xml:space="preserve">вес 1м </t>
  </si>
  <si>
    <t>цена 1 тн</t>
  </si>
  <si>
    <t>цена 1 шт</t>
  </si>
  <si>
    <t>цена за 1 м</t>
  </si>
  <si>
    <t>вес 1 м</t>
  </si>
  <si>
    <t>25 А1</t>
  </si>
  <si>
    <t>120*60*4</t>
  </si>
  <si>
    <t>63*4</t>
  </si>
  <si>
    <t>1 тн</t>
  </si>
  <si>
    <t>1 шт</t>
  </si>
  <si>
    <t>1 п/м</t>
  </si>
  <si>
    <t>штука</t>
  </si>
  <si>
    <t>опт / ny</t>
  </si>
  <si>
    <t>розн / ny</t>
  </si>
  <si>
    <t>40*40*1,5</t>
  </si>
  <si>
    <t>25,0 мм</t>
  </si>
  <si>
    <t>4 мм (Ч)</t>
  </si>
  <si>
    <t>5 мм (Ч)</t>
  </si>
  <si>
    <t>90*8</t>
  </si>
  <si>
    <t xml:space="preserve">        150*150*4 ТУ</t>
  </si>
  <si>
    <t>20*1,4 (1,5*10) оцин.</t>
  </si>
  <si>
    <t>25*25*2,0</t>
  </si>
  <si>
    <t>90*6</t>
  </si>
  <si>
    <t>12 П</t>
  </si>
  <si>
    <t>159*5</t>
  </si>
  <si>
    <t>108*4,5</t>
  </si>
  <si>
    <t>159*4,5</t>
  </si>
  <si>
    <t>15*15*1,5</t>
  </si>
  <si>
    <t>35*3</t>
  </si>
  <si>
    <t>32*4</t>
  </si>
  <si>
    <t>35*4</t>
  </si>
  <si>
    <t>125*10</t>
  </si>
  <si>
    <t>32*2,8</t>
  </si>
  <si>
    <t>20*20*2</t>
  </si>
  <si>
    <t>30*20*2</t>
  </si>
  <si>
    <t>30 ст.3</t>
  </si>
  <si>
    <t>8 П</t>
  </si>
  <si>
    <t>17 ст.40х</t>
  </si>
  <si>
    <t>24 ст.40х</t>
  </si>
  <si>
    <t>159*4</t>
  </si>
  <si>
    <t>57*4</t>
  </si>
  <si>
    <t>12*12*1,2</t>
  </si>
  <si>
    <t>6*6*0,6</t>
  </si>
  <si>
    <t>70*5</t>
  </si>
  <si>
    <t>14 П</t>
  </si>
  <si>
    <t>22 П</t>
  </si>
  <si>
    <t>20 Б1</t>
  </si>
  <si>
    <t>20*20*1,5</t>
  </si>
  <si>
    <t>120*120*6</t>
  </si>
  <si>
    <t>40*25*2</t>
  </si>
  <si>
    <t>200*200*5 ТУ</t>
  </si>
  <si>
    <t>03 апреля  2024 год</t>
  </si>
  <si>
    <t>13 апреля 2024 год</t>
  </si>
  <si>
    <t>50 ст.45</t>
  </si>
  <si>
    <t>65 ст.35</t>
  </si>
  <si>
    <t>75 ст.35</t>
  </si>
  <si>
    <t>125 ст.45</t>
  </si>
  <si>
    <t>30,0 мм</t>
  </si>
  <si>
    <t>1,0 оц.</t>
  </si>
  <si>
    <t>63*40*5</t>
  </si>
  <si>
    <t>24 П</t>
  </si>
  <si>
    <t>16 П</t>
  </si>
  <si>
    <t>80*8</t>
  </si>
  <si>
    <t>57*3</t>
  </si>
  <si>
    <t>89*5</t>
  </si>
  <si>
    <t>273*6</t>
  </si>
  <si>
    <t>325*5</t>
  </si>
  <si>
    <t>80*40*4</t>
  </si>
  <si>
    <t>200*200*8</t>
  </si>
  <si>
    <t>20*1,2 (1,0*10) оцин.</t>
  </si>
  <si>
    <t>06 мая 2024 год</t>
  </si>
  <si>
    <t>18 А500С</t>
  </si>
  <si>
    <t>20 А500С</t>
  </si>
  <si>
    <t>16 А1</t>
  </si>
  <si>
    <t>52 ст.40х</t>
  </si>
  <si>
    <t>32 ст.3</t>
  </si>
  <si>
    <t>36 ст.3</t>
  </si>
  <si>
    <t>190 ст.45</t>
  </si>
  <si>
    <t xml:space="preserve">1,5 мм </t>
  </si>
  <si>
    <t>0,8 оц.</t>
  </si>
  <si>
    <t>10 П</t>
  </si>
  <si>
    <t>32*3</t>
  </si>
  <si>
    <t>8 У</t>
  </si>
  <si>
    <t>6,5 У</t>
  </si>
  <si>
    <t>06 мая 2024 года</t>
  </si>
  <si>
    <t>325*6</t>
  </si>
  <si>
    <t>426*6</t>
  </si>
  <si>
    <t>60*60*2</t>
  </si>
  <si>
    <t>80*80*4</t>
  </si>
  <si>
    <t>100*100*5</t>
  </si>
  <si>
    <t>40 (1*10) 10 м.кв.</t>
  </si>
  <si>
    <t>Сварочная СВ08Г2С д. 1,2 мм медн (15 кг)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</si>
</sst>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000"/>
    <numFmt numFmtId="175" formatCode="0.000"/>
    <numFmt numFmtId="176" formatCode="0.0"/>
    <numFmt numFmtId="177" formatCode="0.0000"/>
    <numFmt numFmtId="178" formatCode="0.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97">
    <font>
      <sz val="10"/>
      <name val="Tahoma"/>
      <family val="2"/>
    </font>
    <font>
      <sz val="10"/>
      <name val="Arial"/>
      <family val="0"/>
    </font>
    <font>
      <b/>
      <i/>
      <sz val="25"/>
      <name val="Tahoma"/>
      <family val="2"/>
    </font>
    <font>
      <sz val="18"/>
      <name val="Tahoma"/>
      <family val="2"/>
    </font>
    <font>
      <b/>
      <i/>
      <sz val="24"/>
      <name val="Tahoma"/>
      <family val="2"/>
    </font>
    <font>
      <sz val="22"/>
      <name val="Tahoma"/>
      <family val="2"/>
    </font>
    <font>
      <sz val="15"/>
      <name val="Tahoma"/>
      <family val="2"/>
    </font>
    <font>
      <b/>
      <sz val="25"/>
      <name val="MS LineDraw"/>
      <family val="3"/>
    </font>
    <font>
      <b/>
      <sz val="14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i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2"/>
      <name val="Tahoma"/>
      <family val="2"/>
    </font>
    <font>
      <b/>
      <i/>
      <sz val="26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i/>
      <sz val="25"/>
      <name val="Tahoma"/>
      <family val="2"/>
    </font>
    <font>
      <b/>
      <i/>
      <sz val="20"/>
      <name val="Tahoma"/>
      <family val="2"/>
    </font>
    <font>
      <sz val="14"/>
      <name val="Tahoma"/>
      <family val="2"/>
    </font>
    <font>
      <b/>
      <sz val="15"/>
      <name val="Tahoma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14"/>
      <name val="Tahoma"/>
      <family val="2"/>
    </font>
    <font>
      <sz val="20"/>
      <name val="Tahoma"/>
      <family val="2"/>
    </font>
    <font>
      <b/>
      <sz val="16"/>
      <name val="Tahoma"/>
      <family val="2"/>
    </font>
    <font>
      <b/>
      <i/>
      <sz val="14"/>
      <name val="Tahoma"/>
      <family val="2"/>
    </font>
    <font>
      <i/>
      <sz val="15"/>
      <name val="Arial"/>
      <family val="2"/>
    </font>
    <font>
      <b/>
      <sz val="16"/>
      <name val="Arial"/>
      <family val="2"/>
    </font>
    <font>
      <b/>
      <i/>
      <sz val="16"/>
      <name val="Tahoma"/>
      <family val="2"/>
    </font>
    <font>
      <b/>
      <i/>
      <sz val="15"/>
      <name val="Tahoma"/>
      <family val="2"/>
    </font>
    <font>
      <i/>
      <sz val="16"/>
      <name val="Arial"/>
      <family val="2"/>
    </font>
    <font>
      <sz val="13"/>
      <name val="Tahoma"/>
      <family val="2"/>
    </font>
    <font>
      <b/>
      <i/>
      <sz val="16"/>
      <name val="Arial"/>
      <family val="2"/>
    </font>
    <font>
      <b/>
      <sz val="22"/>
      <name val="Tahoma"/>
      <family val="2"/>
    </font>
    <font>
      <i/>
      <sz val="18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i/>
      <sz val="30"/>
      <name val="Tahoma"/>
      <family val="2"/>
    </font>
    <font>
      <b/>
      <i/>
      <sz val="36"/>
      <name val="Tahoma"/>
      <family val="2"/>
    </font>
    <font>
      <b/>
      <sz val="24"/>
      <name val="Tahoma"/>
      <family val="2"/>
    </font>
    <font>
      <i/>
      <sz val="22"/>
      <name val="Tahoma"/>
      <family val="2"/>
    </font>
    <font>
      <sz val="24"/>
      <name val="Arial"/>
      <family val="2"/>
    </font>
    <font>
      <b/>
      <i/>
      <sz val="28"/>
      <name val="Tahoma"/>
      <family val="2"/>
    </font>
    <font>
      <b/>
      <sz val="17"/>
      <name val="Tahoma"/>
      <family val="2"/>
    </font>
    <font>
      <b/>
      <i/>
      <sz val="18"/>
      <name val="Tahoma"/>
      <family val="2"/>
    </font>
    <font>
      <b/>
      <sz val="10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b/>
      <i/>
      <u val="single"/>
      <sz val="24"/>
      <name val="Tahoma"/>
      <family val="2"/>
    </font>
    <font>
      <b/>
      <sz val="13"/>
      <name val="Tahoma"/>
      <family val="2"/>
    </font>
    <font>
      <b/>
      <i/>
      <sz val="17"/>
      <name val="Tahoma"/>
      <family val="2"/>
    </font>
    <font>
      <sz val="24"/>
      <name val="Tahoma"/>
      <family val="2"/>
    </font>
    <font>
      <sz val="16"/>
      <name val="Arial"/>
      <family val="2"/>
    </font>
    <font>
      <i/>
      <sz val="18"/>
      <name val="Arial"/>
      <family val="2"/>
    </font>
    <font>
      <i/>
      <sz val="15"/>
      <name val="Tahoma"/>
      <family val="2"/>
    </font>
    <font>
      <sz val="26"/>
      <name val="Tahoma"/>
      <family val="2"/>
    </font>
    <font>
      <b/>
      <i/>
      <sz val="22"/>
      <name val="Arial"/>
      <family val="2"/>
    </font>
    <font>
      <i/>
      <sz val="22"/>
      <name val="Arial"/>
      <family val="2"/>
    </font>
    <font>
      <sz val="8"/>
      <name val="Tahoma"/>
      <family val="2"/>
    </font>
    <font>
      <b/>
      <sz val="26"/>
      <name val="Tahoma"/>
      <family val="2"/>
    </font>
    <font>
      <i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6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2" fontId="12" fillId="34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2" fontId="16" fillId="34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2" fontId="16" fillId="34" borderId="14" xfId="0" applyNumberFormat="1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2" fontId="9" fillId="33" borderId="2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4" fillId="33" borderId="2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3" fillId="34" borderId="15" xfId="0" applyNumberFormat="1" applyFont="1" applyFill="1" applyBorder="1" applyAlignment="1">
      <alignment horizontal="center"/>
    </xf>
    <xf numFmtId="2" fontId="21" fillId="34" borderId="15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9" fillId="33" borderId="21" xfId="0" applyFont="1" applyFill="1" applyBorder="1" applyAlignment="1">
      <alignment/>
    </xf>
    <xf numFmtId="0" fontId="27" fillId="33" borderId="0" xfId="0" applyFont="1" applyFill="1" applyAlignment="1">
      <alignment/>
    </xf>
    <xf numFmtId="0" fontId="2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0" borderId="23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8" fillId="0" borderId="14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33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9" fillId="33" borderId="0" xfId="0" applyFont="1" applyFill="1" applyBorder="1" applyAlignment="1">
      <alignment/>
    </xf>
    <xf numFmtId="0" fontId="9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5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0" xfId="0" applyFont="1" applyBorder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41" fillId="0" borderId="23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14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/>
    </xf>
    <xf numFmtId="0" fontId="45" fillId="0" borderId="23" xfId="0" applyFont="1" applyBorder="1" applyAlignment="1">
      <alignment/>
    </xf>
    <xf numFmtId="0" fontId="30" fillId="35" borderId="13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1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43" fillId="35" borderId="31" xfId="0" applyFont="1" applyFill="1" applyBorder="1" applyAlignment="1">
      <alignment horizontal="center"/>
    </xf>
    <xf numFmtId="0" fontId="43" fillId="35" borderId="32" xfId="0" applyFont="1" applyFill="1" applyBorder="1" applyAlignment="1">
      <alignment horizontal="center"/>
    </xf>
    <xf numFmtId="0" fontId="43" fillId="35" borderId="33" xfId="0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7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2" fontId="17" fillId="0" borderId="35" xfId="0" applyNumberFormat="1" applyFont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0" fontId="46" fillId="35" borderId="21" xfId="0" applyFont="1" applyFill="1" applyBorder="1" applyAlignment="1">
      <alignment/>
    </xf>
    <xf numFmtId="0" fontId="13" fillId="36" borderId="15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46" fillId="35" borderId="36" xfId="0" applyFont="1" applyFill="1" applyBorder="1" applyAlignment="1">
      <alignment horizontal="center"/>
    </xf>
    <xf numFmtId="0" fontId="44" fillId="33" borderId="37" xfId="0" applyFont="1" applyFill="1" applyBorder="1" applyAlignment="1">
      <alignment horizontal="left"/>
    </xf>
    <xf numFmtId="0" fontId="10" fillId="35" borderId="38" xfId="0" applyFont="1" applyFill="1" applyBorder="1" applyAlignment="1">
      <alignment horizontal="center"/>
    </xf>
    <xf numFmtId="0" fontId="46" fillId="35" borderId="38" xfId="0" applyFont="1" applyFill="1" applyBorder="1" applyAlignment="1">
      <alignment horizontal="center"/>
    </xf>
    <xf numFmtId="0" fontId="46" fillId="35" borderId="39" xfId="0" applyFont="1" applyFill="1" applyBorder="1" applyAlignment="1">
      <alignment horizontal="center"/>
    </xf>
    <xf numFmtId="0" fontId="38" fillId="37" borderId="0" xfId="0" applyFont="1" applyFill="1" applyBorder="1" applyAlignment="1">
      <alignment/>
    </xf>
    <xf numFmtId="0" fontId="38" fillId="38" borderId="0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13" fillId="0" borderId="20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2" fontId="25" fillId="0" borderId="20" xfId="0" applyNumberFormat="1" applyFont="1" applyBorder="1" applyAlignment="1">
      <alignment horizontal="center"/>
    </xf>
    <xf numFmtId="1" fontId="13" fillId="0" borderId="40" xfId="0" applyNumberFormat="1" applyFont="1" applyBorder="1" applyAlignment="1">
      <alignment horizontal="center"/>
    </xf>
    <xf numFmtId="0" fontId="26" fillId="33" borderId="40" xfId="0" applyFont="1" applyFill="1" applyBorder="1" applyAlignment="1">
      <alignment/>
    </xf>
    <xf numFmtId="0" fontId="0" fillId="39" borderId="0" xfId="0" applyFill="1" applyAlignment="1">
      <alignment/>
    </xf>
    <xf numFmtId="0" fontId="23" fillId="34" borderId="40" xfId="0" applyFont="1" applyFill="1" applyBorder="1" applyAlignment="1">
      <alignment horizontal="center"/>
    </xf>
    <xf numFmtId="2" fontId="13" fillId="35" borderId="4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0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43" fillId="35" borderId="0" xfId="0" applyNumberFormat="1" applyFont="1" applyFill="1" applyBorder="1" applyAlignment="1">
      <alignment horizontal="center"/>
    </xf>
    <xf numFmtId="0" fontId="8" fillId="0" borderId="44" xfId="0" applyFont="1" applyBorder="1" applyAlignment="1">
      <alignment/>
    </xf>
    <xf numFmtId="0" fontId="0" fillId="37" borderId="0" xfId="0" applyFill="1" applyAlignment="1">
      <alignment/>
    </xf>
    <xf numFmtId="0" fontId="54" fillId="0" borderId="30" xfId="0" applyFont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174" fontId="55" fillId="35" borderId="15" xfId="0" applyNumberFormat="1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2" fontId="13" fillId="35" borderId="41" xfId="0" applyNumberFormat="1" applyFont="1" applyFill="1" applyBorder="1" applyAlignment="1">
      <alignment horizontal="center"/>
    </xf>
    <xf numFmtId="1" fontId="13" fillId="35" borderId="40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40" xfId="0" applyFont="1" applyFill="1" applyBorder="1" applyAlignment="1">
      <alignment/>
    </xf>
    <xf numFmtId="0" fontId="35" fillId="35" borderId="15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8" fillId="38" borderId="0" xfId="0" applyFont="1" applyFill="1" applyBorder="1" applyAlignment="1">
      <alignment horizontal="center"/>
    </xf>
    <xf numFmtId="0" fontId="38" fillId="38" borderId="0" xfId="0" applyFont="1" applyFill="1" applyBorder="1" applyAlignment="1">
      <alignment horizontal="center"/>
    </xf>
    <xf numFmtId="0" fontId="30" fillId="35" borderId="40" xfId="0" applyFont="1" applyFill="1" applyBorder="1" applyAlignment="1">
      <alignment horizontal="center" vertical="center"/>
    </xf>
    <xf numFmtId="0" fontId="38" fillId="35" borderId="40" xfId="0" applyFont="1" applyFill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1" fontId="9" fillId="35" borderId="40" xfId="0" applyNumberFormat="1" applyFont="1" applyFill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0" fontId="41" fillId="38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13" fillId="37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0" fillId="35" borderId="4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4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2" fontId="12" fillId="34" borderId="40" xfId="0" applyNumberFormat="1" applyFont="1" applyFill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30" fillId="33" borderId="48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56" fillId="39" borderId="40" xfId="0" applyFont="1" applyFill="1" applyBorder="1" applyAlignment="1">
      <alignment horizontal="center"/>
    </xf>
    <xf numFmtId="0" fontId="14" fillId="33" borderId="48" xfId="0" applyFont="1" applyFill="1" applyBorder="1" applyAlignment="1">
      <alignment/>
    </xf>
    <xf numFmtId="0" fontId="20" fillId="33" borderId="48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0" fillId="0" borderId="49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2" fillId="34" borderId="49" xfId="0" applyFont="1" applyFill="1" applyBorder="1" applyAlignment="1">
      <alignment horizontal="center"/>
    </xf>
    <xf numFmtId="2" fontId="12" fillId="34" borderId="49" xfId="0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2" fontId="13" fillId="0" borderId="49" xfId="0" applyNumberFormat="1" applyFont="1" applyBorder="1" applyAlignment="1">
      <alignment horizontal="center"/>
    </xf>
    <xf numFmtId="1" fontId="25" fillId="0" borderId="49" xfId="0" applyNumberFormat="1" applyFont="1" applyBorder="1" applyAlignment="1">
      <alignment horizontal="center"/>
    </xf>
    <xf numFmtId="2" fontId="32" fillId="40" borderId="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2" fillId="0" borderId="40" xfId="0" applyFont="1" applyBorder="1" applyAlignment="1">
      <alignment horizontal="center"/>
    </xf>
    <xf numFmtId="2" fontId="21" fillId="34" borderId="40" xfId="0" applyNumberFormat="1" applyFont="1" applyFill="1" applyBorder="1" applyAlignment="1">
      <alignment horizontal="center"/>
    </xf>
    <xf numFmtId="0" fontId="23" fillId="41" borderId="0" xfId="0" applyFont="1" applyFill="1" applyBorder="1" applyAlignment="1">
      <alignment horizontal="center"/>
    </xf>
    <xf numFmtId="2" fontId="21" fillId="41" borderId="0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10" fillId="37" borderId="51" xfId="0" applyFont="1" applyFill="1" applyBorder="1" applyAlignment="1">
      <alignment horizontal="center"/>
    </xf>
    <xf numFmtId="0" fontId="10" fillId="37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53" fillId="0" borderId="54" xfId="0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53" fillId="0" borderId="56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42" borderId="0" xfId="0" applyFill="1" applyAlignment="1">
      <alignment/>
    </xf>
    <xf numFmtId="0" fontId="44" fillId="42" borderId="0" xfId="0" applyFont="1" applyFill="1" applyAlignment="1">
      <alignment/>
    </xf>
    <xf numFmtId="0" fontId="10" fillId="0" borderId="57" xfId="0" applyFont="1" applyBorder="1" applyAlignment="1">
      <alignment/>
    </xf>
    <xf numFmtId="0" fontId="11" fillId="0" borderId="57" xfId="0" applyFont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2" fontId="12" fillId="34" borderId="57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2" fontId="59" fillId="43" borderId="33" xfId="0" applyNumberFormat="1" applyFont="1" applyFill="1" applyBorder="1" applyAlignment="1">
      <alignment horizontal="center"/>
    </xf>
    <xf numFmtId="0" fontId="16" fillId="40" borderId="52" xfId="0" applyFont="1" applyFill="1" applyBorder="1" applyAlignment="1">
      <alignment horizontal="center"/>
    </xf>
    <xf numFmtId="0" fontId="35" fillId="37" borderId="51" xfId="0" applyFont="1" applyFill="1" applyBorder="1" applyAlignment="1">
      <alignment horizontal="center"/>
    </xf>
    <xf numFmtId="0" fontId="35" fillId="37" borderId="52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35" fillId="44" borderId="44" xfId="0" applyFont="1" applyFill="1" applyBorder="1" applyAlignment="1">
      <alignment horizontal="center"/>
    </xf>
    <xf numFmtId="0" fontId="59" fillId="45" borderId="14" xfId="0" applyFont="1" applyFill="1" applyBorder="1" applyAlignment="1">
      <alignment horizontal="center"/>
    </xf>
    <xf numFmtId="0" fontId="17" fillId="45" borderId="24" xfId="0" applyFont="1" applyFill="1" applyBorder="1" applyAlignment="1">
      <alignment horizontal="center"/>
    </xf>
    <xf numFmtId="0" fontId="35" fillId="44" borderId="23" xfId="0" applyFont="1" applyFill="1" applyBorder="1" applyAlignment="1">
      <alignment horizontal="center"/>
    </xf>
    <xf numFmtId="0" fontId="59" fillId="45" borderId="15" xfId="0" applyFont="1" applyFill="1" applyBorder="1" applyAlignment="1">
      <alignment horizontal="center"/>
    </xf>
    <xf numFmtId="0" fontId="17" fillId="45" borderId="25" xfId="0" applyFont="1" applyFill="1" applyBorder="1" applyAlignment="1">
      <alignment horizontal="center"/>
    </xf>
    <xf numFmtId="0" fontId="35" fillId="38" borderId="23" xfId="0" applyFont="1" applyFill="1" applyBorder="1" applyAlignment="1">
      <alignment horizontal="center"/>
    </xf>
    <xf numFmtId="0" fontId="59" fillId="37" borderId="15" xfId="0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35" fillId="46" borderId="23" xfId="0" applyFont="1" applyFill="1" applyBorder="1" applyAlignment="1">
      <alignment horizontal="center"/>
    </xf>
    <xf numFmtId="0" fontId="59" fillId="47" borderId="15" xfId="0" applyFont="1" applyFill="1" applyBorder="1" applyAlignment="1">
      <alignment horizontal="center"/>
    </xf>
    <xf numFmtId="0" fontId="17" fillId="47" borderId="25" xfId="0" applyFont="1" applyFill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60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2" fontId="59" fillId="43" borderId="31" xfId="0" applyNumberFormat="1" applyFont="1" applyFill="1" applyBorder="1" applyAlignment="1">
      <alignment horizontal="center"/>
    </xf>
    <xf numFmtId="0" fontId="26" fillId="39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1" fillId="0" borderId="63" xfId="0" applyFont="1" applyBorder="1" applyAlignment="1">
      <alignment horizontal="center"/>
    </xf>
    <xf numFmtId="0" fontId="12" fillId="34" borderId="59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2" fontId="12" fillId="34" borderId="63" xfId="0" applyNumberFormat="1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2" fontId="13" fillId="0" borderId="64" xfId="0" applyNumberFormat="1" applyFont="1" applyBorder="1" applyAlignment="1">
      <alignment horizontal="center"/>
    </xf>
    <xf numFmtId="1" fontId="25" fillId="0" borderId="5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63" xfId="0" applyFont="1" applyBorder="1" applyAlignment="1">
      <alignment/>
    </xf>
    <xf numFmtId="0" fontId="14" fillId="33" borderId="65" xfId="0" applyFont="1" applyFill="1" applyBorder="1" applyAlignment="1">
      <alignment/>
    </xf>
    <xf numFmtId="0" fontId="20" fillId="33" borderId="66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21" fillId="33" borderId="66" xfId="0" applyFont="1" applyFill="1" applyBorder="1" applyAlignment="1">
      <alignment/>
    </xf>
    <xf numFmtId="0" fontId="21" fillId="33" borderId="53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35" fillId="37" borderId="51" xfId="0" applyFont="1" applyFill="1" applyBorder="1" applyAlignment="1">
      <alignment horizontal="center"/>
    </xf>
    <xf numFmtId="2" fontId="12" fillId="34" borderId="15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left"/>
    </xf>
    <xf numFmtId="0" fontId="41" fillId="39" borderId="40" xfId="0" applyFont="1" applyFill="1" applyBorder="1" applyAlignment="1">
      <alignment/>
    </xf>
    <xf numFmtId="1" fontId="11" fillId="0" borderId="14" xfId="0" applyNumberFormat="1" applyFont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2" fontId="10" fillId="34" borderId="15" xfId="0" applyNumberFormat="1" applyFont="1" applyFill="1" applyBorder="1" applyAlignment="1">
      <alignment horizontal="center"/>
    </xf>
    <xf numFmtId="0" fontId="62" fillId="35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6" fillId="34" borderId="59" xfId="0" applyFont="1" applyFill="1" applyBorder="1" applyAlignment="1">
      <alignment horizontal="center"/>
    </xf>
    <xf numFmtId="2" fontId="16" fillId="34" borderId="59" xfId="0" applyNumberFormat="1" applyFont="1" applyFill="1" applyBorder="1" applyAlignment="1">
      <alignment horizontal="center"/>
    </xf>
    <xf numFmtId="0" fontId="17" fillId="0" borderId="59" xfId="0" applyFont="1" applyBorder="1" applyAlignment="1">
      <alignment horizontal="center"/>
    </xf>
    <xf numFmtId="2" fontId="17" fillId="0" borderId="64" xfId="0" applyNumberFormat="1" applyFont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16" fillId="34" borderId="40" xfId="0" applyFont="1" applyFill="1" applyBorder="1" applyAlignment="1">
      <alignment horizontal="center"/>
    </xf>
    <xf numFmtId="2" fontId="16" fillId="34" borderId="40" xfId="0" applyNumberFormat="1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2" fontId="10" fillId="34" borderId="48" xfId="0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2" fontId="13" fillId="0" borderId="6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5" fillId="37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23" xfId="0" applyFont="1" applyFill="1" applyBorder="1" applyAlignment="1">
      <alignment/>
    </xf>
    <xf numFmtId="0" fontId="35" fillId="37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5" fillId="0" borderId="68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57" fillId="0" borderId="69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53" fillId="0" borderId="71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49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3" fillId="0" borderId="71" xfId="0" applyFont="1" applyBorder="1" applyAlignment="1">
      <alignment/>
    </xf>
    <xf numFmtId="0" fontId="3" fillId="0" borderId="49" xfId="0" applyFont="1" applyBorder="1" applyAlignment="1">
      <alignment/>
    </xf>
    <xf numFmtId="0" fontId="38" fillId="0" borderId="72" xfId="0" applyFont="1" applyBorder="1" applyAlignment="1">
      <alignment/>
    </xf>
    <xf numFmtId="0" fontId="38" fillId="0" borderId="40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73" xfId="0" applyFont="1" applyBorder="1" applyAlignment="1">
      <alignment/>
    </xf>
    <xf numFmtId="0" fontId="25" fillId="0" borderId="74" xfId="0" applyFont="1" applyBorder="1" applyAlignment="1">
      <alignment/>
    </xf>
    <xf numFmtId="0" fontId="44" fillId="33" borderId="37" xfId="0" applyFont="1" applyFill="1" applyBorder="1" applyAlignment="1">
      <alignment horizontal="left"/>
    </xf>
    <xf numFmtId="0" fontId="9" fillId="35" borderId="75" xfId="0" applyFont="1" applyFill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8" fillId="38" borderId="0" xfId="0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35" borderId="45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40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2" fontId="30" fillId="0" borderId="40" xfId="0" applyNumberFormat="1" applyFont="1" applyBorder="1" applyAlignment="1">
      <alignment horizontal="center" vertical="center" wrapText="1"/>
    </xf>
    <xf numFmtId="0" fontId="38" fillId="0" borderId="40" xfId="0" applyFont="1" applyBorder="1" applyAlignment="1">
      <alignment vertical="center" wrapText="1"/>
    </xf>
    <xf numFmtId="0" fontId="30" fillId="35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49" fontId="26" fillId="35" borderId="0" xfId="0" applyNumberFormat="1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9" fillId="35" borderId="33" xfId="0" applyFont="1" applyFill="1" applyBorder="1" applyAlignment="1">
      <alignment horizontal="center"/>
    </xf>
    <xf numFmtId="0" fontId="43" fillId="35" borderId="33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1" fillId="35" borderId="78" xfId="0" applyFont="1" applyFill="1" applyBorder="1" applyAlignment="1">
      <alignment horizontal="center" vertical="center"/>
    </xf>
    <xf numFmtId="0" fontId="30" fillId="35" borderId="78" xfId="0" applyFont="1" applyFill="1" applyBorder="1" applyAlignment="1">
      <alignment horizontal="center" vertical="center"/>
    </xf>
    <xf numFmtId="0" fontId="41" fillId="35" borderId="79" xfId="0" applyFont="1" applyFill="1" applyBorder="1" applyAlignment="1">
      <alignment horizontal="center"/>
    </xf>
    <xf numFmtId="0" fontId="19" fillId="35" borderId="79" xfId="0" applyFont="1" applyFill="1" applyBorder="1" applyAlignment="1">
      <alignment horizontal="center"/>
    </xf>
    <xf numFmtId="0" fontId="43" fillId="35" borderId="79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43" fillId="35" borderId="80" xfId="0" applyFont="1" applyFill="1" applyBorder="1" applyAlignment="1">
      <alignment horizontal="center"/>
    </xf>
    <xf numFmtId="0" fontId="43" fillId="35" borderId="81" xfId="0" applyFont="1" applyFill="1" applyBorder="1" applyAlignment="1">
      <alignment horizontal="center"/>
    </xf>
    <xf numFmtId="0" fontId="10" fillId="35" borderId="80" xfId="0" applyFont="1" applyFill="1" applyBorder="1" applyAlignment="1">
      <alignment horizontal="center" vertical="center" wrapText="1"/>
    </xf>
    <xf numFmtId="0" fontId="10" fillId="35" borderId="82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46" fillId="35" borderId="83" xfId="0" applyFont="1" applyFill="1" applyBorder="1" applyAlignment="1">
      <alignment horizontal="center" vertical="center" wrapText="1"/>
    </xf>
    <xf numFmtId="0" fontId="30" fillId="35" borderId="84" xfId="0" applyFont="1" applyFill="1" applyBorder="1" applyAlignment="1">
      <alignment horizontal="center"/>
    </xf>
    <xf numFmtId="0" fontId="43" fillId="35" borderId="84" xfId="0" applyFont="1" applyFill="1" applyBorder="1" applyAlignment="1">
      <alignment horizontal="center"/>
    </xf>
    <xf numFmtId="0" fontId="46" fillId="35" borderId="31" xfId="0" applyFont="1" applyFill="1" applyBorder="1" applyAlignment="1">
      <alignment horizontal="center"/>
    </xf>
    <xf numFmtId="0" fontId="30" fillId="35" borderId="31" xfId="0" applyFont="1" applyFill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41" fillId="35" borderId="78" xfId="0" applyFont="1" applyFill="1" applyBorder="1" applyAlignment="1">
      <alignment horizontal="center"/>
    </xf>
    <xf numFmtId="0" fontId="46" fillId="35" borderId="78" xfId="0" applyFont="1" applyFill="1" applyBorder="1" applyAlignment="1">
      <alignment horizontal="center"/>
    </xf>
    <xf numFmtId="0" fontId="10" fillId="35" borderId="79" xfId="0" applyFont="1" applyFill="1" applyBorder="1" applyAlignment="1">
      <alignment horizontal="center"/>
    </xf>
    <xf numFmtId="0" fontId="46" fillId="35" borderId="85" xfId="0" applyFont="1" applyFill="1" applyBorder="1" applyAlignment="1">
      <alignment horizontal="center"/>
    </xf>
    <xf numFmtId="0" fontId="30" fillId="35" borderId="85" xfId="0" applyFont="1" applyFill="1" applyBorder="1" applyAlignment="1">
      <alignment horizontal="center"/>
    </xf>
    <xf numFmtId="0" fontId="43" fillId="35" borderId="85" xfId="0" applyFont="1" applyFill="1" applyBorder="1" applyAlignment="1">
      <alignment horizontal="center"/>
    </xf>
    <xf numFmtId="0" fontId="43" fillId="35" borderId="86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6" fillId="35" borderId="87" xfId="0" applyFont="1" applyFill="1" applyBorder="1" applyAlignment="1">
      <alignment horizontal="center" vertical="center" wrapText="1"/>
    </xf>
    <xf numFmtId="0" fontId="46" fillId="35" borderId="88" xfId="0" applyFont="1" applyFill="1" applyBorder="1" applyAlignment="1">
      <alignment horizontal="center" vertical="center" wrapText="1"/>
    </xf>
    <xf numFmtId="0" fontId="30" fillId="35" borderId="87" xfId="0" applyFont="1" applyFill="1" applyBorder="1" applyAlignment="1">
      <alignment horizontal="center"/>
    </xf>
    <xf numFmtId="0" fontId="30" fillId="35" borderId="89" xfId="0" applyFont="1" applyFill="1" applyBorder="1" applyAlignment="1">
      <alignment horizontal="center"/>
    </xf>
    <xf numFmtId="0" fontId="46" fillId="35" borderId="84" xfId="0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30" xfId="0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/>
    </xf>
    <xf numFmtId="0" fontId="30" fillId="35" borderId="30" xfId="0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10" fillId="35" borderId="84" xfId="0" applyFont="1" applyFill="1" applyBorder="1" applyAlignment="1">
      <alignment horizontal="center"/>
    </xf>
    <xf numFmtId="0" fontId="43" fillId="35" borderId="31" xfId="0" applyFont="1" applyFill="1" applyBorder="1" applyAlignment="1">
      <alignment horizontal="center"/>
    </xf>
    <xf numFmtId="0" fontId="43" fillId="35" borderId="32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center"/>
    </xf>
    <xf numFmtId="0" fontId="46" fillId="35" borderId="37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79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49" fontId="46" fillId="35" borderId="33" xfId="0" applyNumberFormat="1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31" fillId="35" borderId="33" xfId="0" applyFont="1" applyFill="1" applyBorder="1" applyAlignment="1">
      <alignment horizontal="center"/>
    </xf>
    <xf numFmtId="0" fontId="46" fillId="35" borderId="5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30" fillId="35" borderId="51" xfId="0" applyFont="1" applyFill="1" applyBorder="1" applyAlignment="1">
      <alignment horizontal="center"/>
    </xf>
    <xf numFmtId="0" fontId="30" fillId="35" borderId="32" xfId="0" applyFont="1" applyFill="1" applyBorder="1" applyAlignment="1">
      <alignment horizontal="center"/>
    </xf>
    <xf numFmtId="0" fontId="12" fillId="34" borderId="9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0</xdr:row>
      <xdr:rowOff>47625</xdr:rowOff>
    </xdr:from>
    <xdr:to>
      <xdr:col>10</xdr:col>
      <xdr:colOff>1685925</xdr:colOff>
      <xdr:row>11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47625"/>
          <a:ext cx="9382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1066800</xdr:colOff>
      <xdr:row>11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33909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1028700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19583400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1958340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3114675</xdr:colOff>
      <xdr:row>0</xdr:row>
      <xdr:rowOff>247650</xdr:rowOff>
    </xdr:from>
    <xdr:to>
      <xdr:col>5</xdr:col>
      <xdr:colOff>981075</xdr:colOff>
      <xdr:row>6</xdr:row>
      <xdr:rowOff>142875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7650"/>
          <a:ext cx="111823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3105150</xdr:colOff>
      <xdr:row>6</xdr:row>
      <xdr:rowOff>304800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40576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0</xdr:row>
      <xdr:rowOff>114300</xdr:rowOff>
    </xdr:from>
    <xdr:to>
      <xdr:col>12</xdr:col>
      <xdr:colOff>847725</xdr:colOff>
      <xdr:row>14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4300"/>
          <a:ext cx="117729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3</xdr:col>
      <xdr:colOff>457200</xdr:colOff>
      <xdr:row>13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8125"/>
          <a:ext cx="3381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16</xdr:row>
      <xdr:rowOff>161925</xdr:rowOff>
    </xdr:from>
    <xdr:to>
      <xdr:col>3</xdr:col>
      <xdr:colOff>2143125</xdr:colOff>
      <xdr:row>22</xdr:row>
      <xdr:rowOff>400050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2981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16</xdr:row>
      <xdr:rowOff>342900</xdr:rowOff>
    </xdr:from>
    <xdr:to>
      <xdr:col>6</xdr:col>
      <xdr:colOff>47625</xdr:colOff>
      <xdr:row>22</xdr:row>
      <xdr:rowOff>295275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162300"/>
          <a:ext cx="2419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123825</xdr:rowOff>
    </xdr:from>
    <xdr:to>
      <xdr:col>11</xdr:col>
      <xdr:colOff>685800</xdr:colOff>
      <xdr:row>22</xdr:row>
      <xdr:rowOff>342900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25100" y="2943225"/>
          <a:ext cx="40957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0</xdr:row>
      <xdr:rowOff>114300</xdr:rowOff>
    </xdr:from>
    <xdr:to>
      <xdr:col>11</xdr:col>
      <xdr:colOff>962025</xdr:colOff>
      <xdr:row>14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4300"/>
          <a:ext cx="117824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3</xdr:col>
      <xdr:colOff>457200</xdr:colOff>
      <xdr:row>13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8125"/>
          <a:ext cx="3381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1390650" y="0"/>
          <a:ext cx="8610600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1428750" y="0"/>
          <a:ext cx="859155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7</xdr:col>
      <xdr:colOff>504825</xdr:colOff>
      <xdr:row>7</xdr:row>
      <xdr:rowOff>85725</xdr:rowOff>
    </xdr:to>
    <xdr:sp>
      <xdr:nvSpPr>
        <xdr:cNvPr id="3" name="AutoShape 16"/>
        <xdr:cNvSpPr>
          <a:spLocks/>
        </xdr:cNvSpPr>
      </xdr:nvSpPr>
      <xdr:spPr>
        <a:xfrm>
          <a:off x="1552575" y="0"/>
          <a:ext cx="4324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666750</xdr:colOff>
      <xdr:row>0</xdr:row>
      <xdr:rowOff>228600</xdr:rowOff>
    </xdr:from>
    <xdr:to>
      <xdr:col>16</xdr:col>
      <xdr:colOff>561975</xdr:colOff>
      <xdr:row>8</xdr:row>
      <xdr:rowOff>133350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28600"/>
          <a:ext cx="9591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4</xdr:col>
      <xdr:colOff>209550</xdr:colOff>
      <xdr:row>8</xdr:row>
      <xdr:rowOff>123825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3390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11601450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1158240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342900</xdr:colOff>
      <xdr:row>10</xdr:row>
      <xdr:rowOff>180975</xdr:rowOff>
    </xdr:to>
    <xdr:sp>
      <xdr:nvSpPr>
        <xdr:cNvPr id="3" name="AutoShape 16"/>
        <xdr:cNvSpPr>
          <a:spLocks/>
        </xdr:cNvSpPr>
      </xdr:nvSpPr>
      <xdr:spPr>
        <a:xfrm>
          <a:off x="0" y="0"/>
          <a:ext cx="4295775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352425</xdr:colOff>
      <xdr:row>0</xdr:row>
      <xdr:rowOff>123825</xdr:rowOff>
    </xdr:from>
    <xdr:to>
      <xdr:col>16</xdr:col>
      <xdr:colOff>600075</xdr:colOff>
      <xdr:row>8</xdr:row>
      <xdr:rowOff>219075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23825"/>
          <a:ext cx="10668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5</xdr:col>
      <xdr:colOff>38100</xdr:colOff>
      <xdr:row>9</xdr:row>
      <xdr:rowOff>76200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38576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14487525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1446847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5</xdr:col>
      <xdr:colOff>504825</xdr:colOff>
      <xdr:row>10</xdr:row>
      <xdr:rowOff>180975</xdr:rowOff>
    </xdr:to>
    <xdr:sp>
      <xdr:nvSpPr>
        <xdr:cNvPr id="3" name="AutoShape 16"/>
        <xdr:cNvSpPr>
          <a:spLocks/>
        </xdr:cNvSpPr>
      </xdr:nvSpPr>
      <xdr:spPr>
        <a:xfrm>
          <a:off x="161925" y="0"/>
          <a:ext cx="63627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1666875</xdr:colOff>
      <xdr:row>0</xdr:row>
      <xdr:rowOff>66675</xdr:rowOff>
    </xdr:from>
    <xdr:to>
      <xdr:col>17</xdr:col>
      <xdr:colOff>561975</xdr:colOff>
      <xdr:row>10</xdr:row>
      <xdr:rowOff>95250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"/>
          <a:ext cx="128206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161925</xdr:rowOff>
    </xdr:from>
    <xdr:to>
      <xdr:col>3</xdr:col>
      <xdr:colOff>1390650</xdr:colOff>
      <xdr:row>9</xdr:row>
      <xdr:rowOff>219075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1925"/>
          <a:ext cx="39147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28575</xdr:rowOff>
    </xdr:from>
    <xdr:to>
      <xdr:col>8</xdr:col>
      <xdr:colOff>1857375</xdr:colOff>
      <xdr:row>10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8575"/>
          <a:ext cx="9382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10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19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12</xdr:col>
      <xdr:colOff>304800</xdr:colOff>
      <xdr:row>8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28301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8</xdr:row>
      <xdr:rowOff>485775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3200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0</xdr:rowOff>
    </xdr:from>
    <xdr:to>
      <xdr:col>14</xdr:col>
      <xdr:colOff>1104900</xdr:colOff>
      <xdr:row>8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8048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8</xdr:row>
      <xdr:rowOff>485775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00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85725</xdr:rowOff>
    </xdr:from>
    <xdr:to>
      <xdr:col>13</xdr:col>
      <xdr:colOff>647700</xdr:colOff>
      <xdr:row>11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5725"/>
          <a:ext cx="13192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57150</xdr:rowOff>
    </xdr:from>
    <xdr:to>
      <xdr:col>3</xdr:col>
      <xdr:colOff>685800</xdr:colOff>
      <xdr:row>11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3381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0</xdr:row>
      <xdr:rowOff>28575</xdr:rowOff>
    </xdr:from>
    <xdr:to>
      <xdr:col>9</xdr:col>
      <xdr:colOff>209550</xdr:colOff>
      <xdr:row>10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8575"/>
          <a:ext cx="9372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11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81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18840450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1882140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7</xdr:col>
      <xdr:colOff>542925</xdr:colOff>
      <xdr:row>4</xdr:row>
      <xdr:rowOff>219075</xdr:rowOff>
    </xdr:to>
    <xdr:sp>
      <xdr:nvSpPr>
        <xdr:cNvPr id="3" name="AutoShape 17"/>
        <xdr:cNvSpPr>
          <a:spLocks/>
        </xdr:cNvSpPr>
      </xdr:nvSpPr>
      <xdr:spPr>
        <a:xfrm>
          <a:off x="190500" y="0"/>
          <a:ext cx="101536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1809750</xdr:colOff>
      <xdr:row>25</xdr:row>
      <xdr:rowOff>0</xdr:rowOff>
    </xdr:from>
    <xdr:to>
      <xdr:col>1</xdr:col>
      <xdr:colOff>57150</xdr:colOff>
      <xdr:row>28</xdr:row>
      <xdr:rowOff>0</xdr:rowOff>
    </xdr:to>
    <xdr:sp>
      <xdr:nvSpPr>
        <xdr:cNvPr id="4" name="AutoShape 17"/>
        <xdr:cNvSpPr>
          <a:spLocks/>
        </xdr:cNvSpPr>
      </xdr:nvSpPr>
      <xdr:spPr>
        <a:xfrm flipH="1">
          <a:off x="1809750" y="11896725"/>
          <a:ext cx="2952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104775</xdr:colOff>
      <xdr:row>44</xdr:row>
      <xdr:rowOff>0</xdr:rowOff>
    </xdr:from>
    <xdr:to>
      <xdr:col>1</xdr:col>
      <xdr:colOff>1133475</xdr:colOff>
      <xdr:row>44</xdr:row>
      <xdr:rowOff>0</xdr:rowOff>
    </xdr:to>
    <xdr:sp>
      <xdr:nvSpPr>
        <xdr:cNvPr id="5" name="AutoShape 17"/>
        <xdr:cNvSpPr>
          <a:spLocks/>
        </xdr:cNvSpPr>
      </xdr:nvSpPr>
      <xdr:spPr>
        <a:xfrm rot="4550340">
          <a:off x="2152650" y="238410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542925</xdr:colOff>
      <xdr:row>0</xdr:row>
      <xdr:rowOff>66675</xdr:rowOff>
    </xdr:from>
    <xdr:to>
      <xdr:col>10</xdr:col>
      <xdr:colOff>847725</xdr:colOff>
      <xdr:row>7</xdr:row>
      <xdr:rowOff>161925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66675"/>
          <a:ext cx="93726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171450</xdr:colOff>
      <xdr:row>8</xdr:row>
      <xdr:rowOff>28575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33718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43</xdr:row>
      <xdr:rowOff>0</xdr:rowOff>
    </xdr:from>
    <xdr:to>
      <xdr:col>1</xdr:col>
      <xdr:colOff>1133475</xdr:colOff>
      <xdr:row>43</xdr:row>
      <xdr:rowOff>0</xdr:rowOff>
    </xdr:to>
    <xdr:sp>
      <xdr:nvSpPr>
        <xdr:cNvPr id="8" name="AutoShape 17"/>
        <xdr:cNvSpPr>
          <a:spLocks/>
        </xdr:cNvSpPr>
      </xdr:nvSpPr>
      <xdr:spPr>
        <a:xfrm rot="4550340">
          <a:off x="2152650" y="2321242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1028700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15173325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151733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2581275</xdr:colOff>
      <xdr:row>1</xdr:row>
      <xdr:rowOff>66675</xdr:rowOff>
    </xdr:from>
    <xdr:to>
      <xdr:col>10</xdr:col>
      <xdr:colOff>962025</xdr:colOff>
      <xdr:row>7</xdr:row>
      <xdr:rowOff>76200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14325"/>
          <a:ext cx="9382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38100</xdr:rowOff>
    </xdr:from>
    <xdr:to>
      <xdr:col>3</xdr:col>
      <xdr:colOff>628650</xdr:colOff>
      <xdr:row>7</xdr:row>
      <xdr:rowOff>180975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3390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0"/>
          <a:ext cx="24212550" cy="0"/>
        </a:xfrm>
        <a:prstGeom prst="line">
          <a:avLst/>
        </a:prstGeom>
        <a:noFill/>
        <a:ln w="507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>
          <a:off x="38100" y="0"/>
          <a:ext cx="2419350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8</xdr:col>
      <xdr:colOff>542925</xdr:colOff>
      <xdr:row>4</xdr:row>
      <xdr:rowOff>219075</xdr:rowOff>
    </xdr:to>
    <xdr:sp>
      <xdr:nvSpPr>
        <xdr:cNvPr id="3" name="AutoShape 17"/>
        <xdr:cNvSpPr>
          <a:spLocks/>
        </xdr:cNvSpPr>
      </xdr:nvSpPr>
      <xdr:spPr>
        <a:xfrm>
          <a:off x="190500" y="0"/>
          <a:ext cx="160401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885825</xdr:colOff>
      <xdr:row>0</xdr:row>
      <xdr:rowOff>123825</xdr:rowOff>
    </xdr:from>
    <xdr:to>
      <xdr:col>8</xdr:col>
      <xdr:colOff>1619250</xdr:colOff>
      <xdr:row>7</xdr:row>
      <xdr:rowOff>304800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98202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161925</xdr:rowOff>
    </xdr:from>
    <xdr:to>
      <xdr:col>2</xdr:col>
      <xdr:colOff>266700</xdr:colOff>
      <xdr:row>8</xdr:row>
      <xdr:rowOff>66675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61925"/>
          <a:ext cx="3371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view="pageBreakPreview" zoomScale="60" zoomScaleNormal="65" zoomScalePageLayoutView="0" workbookViewId="0" topLeftCell="A4">
      <selection activeCell="H78" sqref="H78"/>
    </sheetView>
  </sheetViews>
  <sheetFormatPr defaultColWidth="9.140625" defaultRowHeight="12.75"/>
  <cols>
    <col min="1" max="1" width="10.00390625" style="0" customWidth="1"/>
    <col min="2" max="2" width="25.421875" style="0" customWidth="1"/>
    <col min="3" max="3" width="23.140625" style="0" customWidth="1"/>
    <col min="4" max="4" width="26.8515625" style="0" customWidth="1"/>
    <col min="5" max="5" width="22.8515625" style="0" customWidth="1"/>
    <col min="6" max="6" width="17.421875" style="0" customWidth="1"/>
    <col min="7" max="7" width="27.7109375" style="0" customWidth="1"/>
    <col min="8" max="8" width="18.00390625" style="0" customWidth="1"/>
    <col min="9" max="9" width="24.57421875" style="0" customWidth="1"/>
    <col min="10" max="10" width="20.140625" style="0" customWidth="1"/>
    <col min="11" max="11" width="25.8515625" style="0" customWidth="1"/>
    <col min="12" max="12" width="20.140625" style="0" customWidth="1"/>
    <col min="13" max="13" width="14.00390625" style="0" customWidth="1"/>
    <col min="14" max="14" width="15.140625" style="0" customWidth="1"/>
    <col min="15" max="15" width="13.00390625" style="0" customWidth="1"/>
    <col min="16" max="17" width="13.7109375" style="0" customWidth="1"/>
    <col min="18" max="18" width="14.57421875" style="0" customWidth="1"/>
    <col min="19" max="19" width="13.421875" style="0" customWidth="1"/>
  </cols>
  <sheetData>
    <row r="1" spans="1:11" ht="12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1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1" ht="12.7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</row>
    <row r="9" spans="1:11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</row>
    <row r="10" spans="1:11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</row>
    <row r="11" spans="1:11" ht="12.75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</row>
    <row r="12" spans="9:16" ht="28.5" customHeight="1">
      <c r="I12" s="51" t="s">
        <v>645</v>
      </c>
      <c r="M12" s="2"/>
      <c r="N12" s="1"/>
      <c r="O12" s="2"/>
      <c r="P12" s="2"/>
    </row>
    <row r="13" spans="5:16" ht="28.5" customHeight="1">
      <c r="E13" s="355" t="s">
        <v>534</v>
      </c>
      <c r="I13" s="51"/>
      <c r="M13" s="2"/>
      <c r="N13" s="1"/>
      <c r="O13" s="2"/>
      <c r="P13" s="2"/>
    </row>
    <row r="14" spans="9:16" ht="28.5" customHeight="1">
      <c r="I14" s="51"/>
      <c r="M14" s="2"/>
      <c r="N14" s="1"/>
      <c r="O14" s="2"/>
      <c r="P14" s="2"/>
    </row>
    <row r="15" spans="2:16" ht="28.5" customHeight="1" thickBot="1">
      <c r="B15" s="3" t="s">
        <v>16</v>
      </c>
      <c r="C15" s="4"/>
      <c r="D15" s="4"/>
      <c r="E15" s="6"/>
      <c r="F15" s="6"/>
      <c r="G15" s="6"/>
      <c r="H15" s="6"/>
      <c r="I15" s="24"/>
      <c r="J15" s="7"/>
      <c r="K15" s="209"/>
      <c r="M15" s="2"/>
      <c r="N15" s="1"/>
      <c r="O15" s="2"/>
      <c r="P15" s="2"/>
    </row>
    <row r="16" spans="2:16" ht="28.5" customHeight="1" thickBot="1">
      <c r="B16" s="8" t="s">
        <v>2</v>
      </c>
      <c r="C16" s="9" t="s">
        <v>3</v>
      </c>
      <c r="D16" s="9" t="s">
        <v>4</v>
      </c>
      <c r="E16" s="25"/>
      <c r="F16" s="246" t="s">
        <v>8</v>
      </c>
      <c r="G16" s="25"/>
      <c r="H16" s="246" t="s">
        <v>8</v>
      </c>
      <c r="I16" s="11" t="s">
        <v>7</v>
      </c>
      <c r="J16" s="12" t="s">
        <v>8</v>
      </c>
      <c r="K16" s="207" t="s">
        <v>233</v>
      </c>
      <c r="M16" s="2"/>
      <c r="N16" s="1"/>
      <c r="O16" s="2"/>
      <c r="P16" s="2"/>
    </row>
    <row r="17" spans="2:16" ht="28.5" customHeight="1">
      <c r="B17" s="14" t="s">
        <v>266</v>
      </c>
      <c r="C17" s="15" t="s">
        <v>481</v>
      </c>
      <c r="D17" s="15">
        <v>0.0004</v>
      </c>
      <c r="E17" s="16"/>
      <c r="F17" s="17">
        <f aca="true" t="shared" si="0" ref="F17:F24">E17*D17</f>
        <v>0</v>
      </c>
      <c r="G17" s="16">
        <v>72650</v>
      </c>
      <c r="H17" s="17">
        <f aca="true" t="shared" si="1" ref="H17:H24">D17*G17</f>
        <v>29.060000000000002</v>
      </c>
      <c r="I17" s="26">
        <f aca="true" t="shared" si="2" ref="I17:I24">G17+500</f>
        <v>73150</v>
      </c>
      <c r="J17" s="210">
        <f aca="true" t="shared" si="3" ref="J17:J24">I17*D17</f>
        <v>29.26</v>
      </c>
      <c r="K17" s="208">
        <f aca="true" t="shared" si="4" ref="K17:K24">G17*102.5/100</f>
        <v>74466.25</v>
      </c>
      <c r="M17" s="2"/>
      <c r="N17" s="1"/>
      <c r="O17" s="2"/>
      <c r="P17" s="2"/>
    </row>
    <row r="18" spans="2:16" ht="28.5" customHeight="1">
      <c r="B18" s="14" t="s">
        <v>566</v>
      </c>
      <c r="C18" s="15" t="s">
        <v>13</v>
      </c>
      <c r="D18" s="15">
        <v>0.00063</v>
      </c>
      <c r="E18" s="16"/>
      <c r="F18" s="17"/>
      <c r="G18" s="16">
        <v>71590</v>
      </c>
      <c r="H18" s="17">
        <f t="shared" si="1"/>
        <v>45.1017</v>
      </c>
      <c r="I18" s="26">
        <f t="shared" si="2"/>
        <v>72090</v>
      </c>
      <c r="J18" s="210">
        <f t="shared" si="3"/>
        <v>45.4167</v>
      </c>
      <c r="K18" s="208">
        <f t="shared" si="4"/>
        <v>73379.75</v>
      </c>
      <c r="M18" s="2"/>
      <c r="N18" s="1"/>
      <c r="O18" s="2"/>
      <c r="P18" s="2"/>
    </row>
    <row r="19" spans="2:16" ht="28.5" customHeight="1">
      <c r="B19" s="14" t="s">
        <v>17</v>
      </c>
      <c r="C19" s="15" t="s">
        <v>13</v>
      </c>
      <c r="D19" s="15">
        <v>0.00092</v>
      </c>
      <c r="E19" s="16">
        <v>56990</v>
      </c>
      <c r="F19" s="17">
        <f t="shared" si="0"/>
        <v>52.430800000000005</v>
      </c>
      <c r="G19" s="16">
        <v>68550</v>
      </c>
      <c r="H19" s="17">
        <f t="shared" si="1"/>
        <v>63.066</v>
      </c>
      <c r="I19" s="26">
        <f t="shared" si="2"/>
        <v>69050</v>
      </c>
      <c r="J19" s="210">
        <f t="shared" si="3"/>
        <v>63.526</v>
      </c>
      <c r="K19" s="208">
        <f t="shared" si="4"/>
        <v>70263.75</v>
      </c>
      <c r="M19" s="2"/>
      <c r="N19" s="1"/>
      <c r="O19" s="2"/>
      <c r="P19" s="2"/>
    </row>
    <row r="20" spans="2:16" ht="28.5" customHeight="1">
      <c r="B20" s="14" t="s">
        <v>279</v>
      </c>
      <c r="C20" s="15" t="s">
        <v>13</v>
      </c>
      <c r="D20" s="15">
        <v>0.00122</v>
      </c>
      <c r="E20" s="16">
        <v>56990</v>
      </c>
      <c r="F20" s="17">
        <f t="shared" si="0"/>
        <v>69.5278</v>
      </c>
      <c r="G20" s="16">
        <v>68550</v>
      </c>
      <c r="H20" s="17">
        <f t="shared" si="1"/>
        <v>83.631</v>
      </c>
      <c r="I20" s="26">
        <f t="shared" si="2"/>
        <v>69050</v>
      </c>
      <c r="J20" s="210">
        <f t="shared" si="3"/>
        <v>84.241</v>
      </c>
      <c r="K20" s="208">
        <f t="shared" si="4"/>
        <v>70263.75</v>
      </c>
      <c r="M20" s="2"/>
      <c r="N20" s="1"/>
      <c r="O20" s="2"/>
      <c r="P20" s="2"/>
    </row>
    <row r="21" spans="2:16" ht="28.5" customHeight="1">
      <c r="B21" s="14" t="s">
        <v>356</v>
      </c>
      <c r="C21" s="356" t="s">
        <v>13</v>
      </c>
      <c r="D21" s="15">
        <v>0.0016</v>
      </c>
      <c r="E21" s="16">
        <v>56990</v>
      </c>
      <c r="F21" s="17">
        <f t="shared" si="0"/>
        <v>91.184</v>
      </c>
      <c r="G21" s="16">
        <v>68550</v>
      </c>
      <c r="H21" s="17">
        <f t="shared" si="1"/>
        <v>109.68</v>
      </c>
      <c r="I21" s="26">
        <f t="shared" si="2"/>
        <v>69050</v>
      </c>
      <c r="J21" s="210">
        <f t="shared" si="3"/>
        <v>110.48</v>
      </c>
      <c r="K21" s="208">
        <f t="shared" si="4"/>
        <v>70263.75</v>
      </c>
      <c r="M21" s="2"/>
      <c r="N21" s="1"/>
      <c r="O21" s="2"/>
      <c r="P21" s="2"/>
    </row>
    <row r="22" spans="2:16" ht="28.5" customHeight="1">
      <c r="B22" s="266" t="s">
        <v>646</v>
      </c>
      <c r="C22" s="267" t="s">
        <v>13</v>
      </c>
      <c r="D22" s="267">
        <v>0.00202</v>
      </c>
      <c r="E22" s="268"/>
      <c r="F22" s="269">
        <f t="shared" si="0"/>
        <v>0</v>
      </c>
      <c r="G22" s="16">
        <v>68550</v>
      </c>
      <c r="H22" s="269">
        <f t="shared" si="1"/>
        <v>138.471</v>
      </c>
      <c r="I22" s="205">
        <f t="shared" si="2"/>
        <v>69050</v>
      </c>
      <c r="J22" s="270">
        <f t="shared" si="3"/>
        <v>139.481</v>
      </c>
      <c r="K22" s="208">
        <f t="shared" si="4"/>
        <v>70263.75</v>
      </c>
      <c r="M22" s="2"/>
      <c r="N22" s="1"/>
      <c r="O22" s="2"/>
      <c r="P22" s="2"/>
    </row>
    <row r="23" spans="2:16" ht="28.5" customHeight="1">
      <c r="B23" s="266" t="s">
        <v>647</v>
      </c>
      <c r="C23" s="267" t="s">
        <v>13</v>
      </c>
      <c r="D23" s="267">
        <v>0.0025</v>
      </c>
      <c r="E23" s="530"/>
      <c r="F23" s="269">
        <f t="shared" si="0"/>
        <v>0</v>
      </c>
      <c r="G23" s="16">
        <v>68550</v>
      </c>
      <c r="H23" s="269">
        <f t="shared" si="1"/>
        <v>171.375</v>
      </c>
      <c r="I23" s="205">
        <f t="shared" si="2"/>
        <v>69050</v>
      </c>
      <c r="J23" s="270">
        <f t="shared" si="3"/>
        <v>172.625</v>
      </c>
      <c r="K23" s="208">
        <f t="shared" si="4"/>
        <v>70263.75</v>
      </c>
      <c r="M23" s="2"/>
      <c r="N23" s="1"/>
      <c r="O23" s="2"/>
      <c r="P23" s="2"/>
    </row>
    <row r="24" spans="2:16" ht="28.5" customHeight="1">
      <c r="B24" s="315" t="s">
        <v>482</v>
      </c>
      <c r="C24" s="316" t="s">
        <v>13</v>
      </c>
      <c r="D24" s="316">
        <v>0.00483</v>
      </c>
      <c r="E24" s="317"/>
      <c r="F24" s="318">
        <f t="shared" si="0"/>
        <v>0</v>
      </c>
      <c r="G24" s="16">
        <v>68780</v>
      </c>
      <c r="H24" s="318">
        <f t="shared" si="1"/>
        <v>332.2074</v>
      </c>
      <c r="I24" s="400">
        <f t="shared" si="2"/>
        <v>69280</v>
      </c>
      <c r="J24" s="401">
        <f t="shared" si="3"/>
        <v>334.6224</v>
      </c>
      <c r="K24" s="289">
        <f t="shared" si="4"/>
        <v>70499.5</v>
      </c>
      <c r="M24" s="2"/>
      <c r="N24" s="1"/>
      <c r="O24" s="2"/>
      <c r="P24" s="2"/>
    </row>
    <row r="25" spans="2:19" ht="35.25" customHeight="1" thickBot="1">
      <c r="B25" s="3" t="s">
        <v>0</v>
      </c>
      <c r="C25" s="4"/>
      <c r="D25" s="3" t="s">
        <v>1</v>
      </c>
      <c r="E25" s="4"/>
      <c r="F25" s="4"/>
      <c r="G25" s="4"/>
      <c r="H25" s="4"/>
      <c r="I25" s="5"/>
      <c r="J25" s="5"/>
      <c r="K25" s="6"/>
      <c r="L25" s="6"/>
      <c r="M25" s="6"/>
      <c r="N25" s="6"/>
      <c r="O25" s="6"/>
      <c r="P25" s="6"/>
      <c r="Q25" s="6"/>
      <c r="R25" s="6"/>
      <c r="S25" s="7"/>
    </row>
    <row r="26" spans="2:18" ht="25.5" customHeight="1" thickBot="1">
      <c r="B26" s="8" t="s">
        <v>2</v>
      </c>
      <c r="C26" s="9" t="s">
        <v>3</v>
      </c>
      <c r="D26" s="9" t="s">
        <v>4</v>
      </c>
      <c r="E26" s="10"/>
      <c r="F26" s="10" t="s">
        <v>8</v>
      </c>
      <c r="G26" s="10" t="s">
        <v>287</v>
      </c>
      <c r="H26" s="10" t="s">
        <v>8</v>
      </c>
      <c r="I26" s="11" t="s">
        <v>7</v>
      </c>
      <c r="J26" s="12" t="s">
        <v>8</v>
      </c>
      <c r="K26" s="207" t="s">
        <v>233</v>
      </c>
      <c r="Q26" s="13"/>
      <c r="R26" s="13"/>
    </row>
    <row r="27" spans="2:18" ht="25.5" customHeight="1">
      <c r="B27" s="14" t="s">
        <v>9</v>
      </c>
      <c r="C27" s="15" t="s">
        <v>11</v>
      </c>
      <c r="D27" s="15">
        <v>0.00027</v>
      </c>
      <c r="E27" s="16"/>
      <c r="F27" s="17">
        <f>D27*E27</f>
        <v>0</v>
      </c>
      <c r="G27" s="16">
        <v>75850</v>
      </c>
      <c r="H27" s="17">
        <f>D27*G27</f>
        <v>20.4795</v>
      </c>
      <c r="I27" s="18">
        <f aca="true" t="shared" si="5" ref="I27:I67">G27+600</f>
        <v>76450</v>
      </c>
      <c r="J27" s="206">
        <f aca="true" t="shared" si="6" ref="J27:J67">I27*D27</f>
        <v>20.6415</v>
      </c>
      <c r="K27" s="208">
        <f>G27*102.5/100</f>
        <v>77746.25</v>
      </c>
      <c r="Q27" s="13"/>
      <c r="R27" s="13"/>
    </row>
    <row r="28" spans="2:11" ht="25.5" customHeight="1">
      <c r="B28" s="14" t="s">
        <v>10</v>
      </c>
      <c r="C28" s="15" t="s">
        <v>11</v>
      </c>
      <c r="D28" s="15">
        <v>0.00042</v>
      </c>
      <c r="E28" s="16"/>
      <c r="F28" s="17">
        <f>D28*E28</f>
        <v>0</v>
      </c>
      <c r="G28" s="16">
        <v>75850</v>
      </c>
      <c r="H28" s="17">
        <f aca="true" t="shared" si="7" ref="H28:H67">D28*G28</f>
        <v>31.857000000000003</v>
      </c>
      <c r="I28" s="18">
        <f t="shared" si="5"/>
        <v>76450</v>
      </c>
      <c r="J28" s="206">
        <f t="shared" si="6"/>
        <v>32.109</v>
      </c>
      <c r="K28" s="208">
        <f aca="true" t="shared" si="8" ref="K28:K78">G28*102.5/100</f>
        <v>77746.25</v>
      </c>
    </row>
    <row r="29" spans="2:11" ht="25.5" customHeight="1">
      <c r="B29" s="14" t="s">
        <v>496</v>
      </c>
      <c r="C29" s="15" t="s">
        <v>11</v>
      </c>
      <c r="D29" s="15">
        <v>0.00042</v>
      </c>
      <c r="E29" s="16"/>
      <c r="F29" s="17"/>
      <c r="G29" s="16">
        <v>183550</v>
      </c>
      <c r="H29" s="17">
        <f t="shared" si="7"/>
        <v>77.09100000000001</v>
      </c>
      <c r="I29" s="18">
        <f t="shared" si="5"/>
        <v>184150</v>
      </c>
      <c r="J29" s="206">
        <f t="shared" si="6"/>
        <v>77.343</v>
      </c>
      <c r="K29" s="208">
        <f t="shared" si="8"/>
        <v>188138.75</v>
      </c>
    </row>
    <row r="30" spans="2:11" ht="25.5" customHeight="1">
      <c r="B30" s="14" t="s">
        <v>383</v>
      </c>
      <c r="C30" s="15" t="s">
        <v>13</v>
      </c>
      <c r="D30" s="15">
        <v>0.00064</v>
      </c>
      <c r="E30" s="21"/>
      <c r="F30" s="21"/>
      <c r="G30" s="16">
        <v>75050</v>
      </c>
      <c r="H30" s="17">
        <f t="shared" si="7"/>
        <v>48.032000000000004</v>
      </c>
      <c r="I30" s="18">
        <f t="shared" si="5"/>
        <v>75650</v>
      </c>
      <c r="J30" s="206">
        <f t="shared" si="6"/>
        <v>48.416000000000004</v>
      </c>
      <c r="K30" s="208">
        <f t="shared" si="8"/>
        <v>76926.25</v>
      </c>
    </row>
    <row r="31" spans="2:11" ht="25.5" customHeight="1">
      <c r="B31" s="14" t="s">
        <v>12</v>
      </c>
      <c r="C31" s="15" t="s">
        <v>13</v>
      </c>
      <c r="D31" s="15">
        <v>0.0009</v>
      </c>
      <c r="E31" s="21"/>
      <c r="F31" s="21"/>
      <c r="G31" s="16">
        <v>72590</v>
      </c>
      <c r="H31" s="17">
        <f t="shared" si="7"/>
        <v>65.331</v>
      </c>
      <c r="I31" s="18">
        <f t="shared" si="5"/>
        <v>73190</v>
      </c>
      <c r="J31" s="206">
        <f t="shared" si="6"/>
        <v>65.871</v>
      </c>
      <c r="K31" s="208">
        <f t="shared" si="8"/>
        <v>74404.75</v>
      </c>
    </row>
    <row r="32" spans="2:11" ht="25.5" customHeight="1">
      <c r="B32" s="14" t="s">
        <v>14</v>
      </c>
      <c r="C32" s="15" t="s">
        <v>13</v>
      </c>
      <c r="D32" s="15">
        <v>0.00125</v>
      </c>
      <c r="E32" s="21"/>
      <c r="F32" s="21"/>
      <c r="G32" s="16">
        <v>87850</v>
      </c>
      <c r="H32" s="17">
        <f t="shared" si="7"/>
        <v>109.8125</v>
      </c>
      <c r="I32" s="18">
        <f t="shared" si="5"/>
        <v>88450</v>
      </c>
      <c r="J32" s="206">
        <f t="shared" si="6"/>
        <v>110.5625</v>
      </c>
      <c r="K32" s="208">
        <f t="shared" si="8"/>
        <v>90046.25</v>
      </c>
    </row>
    <row r="33" spans="2:11" ht="25.5" customHeight="1">
      <c r="B33" s="14" t="s">
        <v>648</v>
      </c>
      <c r="C33" s="15" t="s">
        <v>13</v>
      </c>
      <c r="D33" s="15">
        <v>0.00162</v>
      </c>
      <c r="E33" s="21"/>
      <c r="F33" s="21"/>
      <c r="G33" s="16">
        <v>74550</v>
      </c>
      <c r="H33" s="17">
        <f t="shared" si="7"/>
        <v>120.77099999999999</v>
      </c>
      <c r="I33" s="18">
        <f t="shared" si="5"/>
        <v>75150</v>
      </c>
      <c r="J33" s="206">
        <f t="shared" si="6"/>
        <v>121.743</v>
      </c>
      <c r="K33" s="208">
        <f t="shared" si="8"/>
        <v>76413.75</v>
      </c>
    </row>
    <row r="34" spans="2:11" ht="25.5" customHeight="1">
      <c r="B34" s="14" t="s">
        <v>501</v>
      </c>
      <c r="C34" s="15" t="s">
        <v>13</v>
      </c>
      <c r="D34" s="15">
        <v>0.00211</v>
      </c>
      <c r="E34" s="21"/>
      <c r="F34" s="21"/>
      <c r="G34" s="16">
        <v>72450</v>
      </c>
      <c r="H34" s="17">
        <f t="shared" si="7"/>
        <v>152.8695</v>
      </c>
      <c r="I34" s="18">
        <f t="shared" si="5"/>
        <v>73050</v>
      </c>
      <c r="J34" s="206">
        <f t="shared" si="6"/>
        <v>154.13549999999998</v>
      </c>
      <c r="K34" s="208">
        <f t="shared" si="8"/>
        <v>74261.25</v>
      </c>
    </row>
    <row r="35" spans="2:11" ht="25.5" customHeight="1">
      <c r="B35" s="14" t="s">
        <v>384</v>
      </c>
      <c r="C35" s="15" t="s">
        <v>13</v>
      </c>
      <c r="D35" s="15">
        <v>0.00253</v>
      </c>
      <c r="E35" s="21"/>
      <c r="F35" s="21"/>
      <c r="G35" s="16">
        <v>72590</v>
      </c>
      <c r="H35" s="17">
        <f t="shared" si="7"/>
        <v>183.6527</v>
      </c>
      <c r="I35" s="18">
        <f t="shared" si="5"/>
        <v>73190</v>
      </c>
      <c r="J35" s="206">
        <f t="shared" si="6"/>
        <v>185.1707</v>
      </c>
      <c r="K35" s="208">
        <f t="shared" si="8"/>
        <v>74404.75</v>
      </c>
    </row>
    <row r="36" spans="2:11" ht="25.5" customHeight="1">
      <c r="B36" s="14" t="s">
        <v>385</v>
      </c>
      <c r="C36" s="15" t="s">
        <v>13</v>
      </c>
      <c r="D36" s="15">
        <v>0.00298</v>
      </c>
      <c r="E36" s="21"/>
      <c r="F36" s="21"/>
      <c r="G36" s="16">
        <v>73850</v>
      </c>
      <c r="H36" s="17">
        <f t="shared" si="7"/>
        <v>220.073</v>
      </c>
      <c r="I36" s="18">
        <f t="shared" si="5"/>
        <v>74450</v>
      </c>
      <c r="J36" s="206">
        <f t="shared" si="6"/>
        <v>221.861</v>
      </c>
      <c r="K36" s="208">
        <f t="shared" si="8"/>
        <v>75696.25</v>
      </c>
    </row>
    <row r="37" spans="2:11" ht="25.5" customHeight="1">
      <c r="B37" s="14" t="s">
        <v>580</v>
      </c>
      <c r="C37" s="15" t="s">
        <v>13</v>
      </c>
      <c r="D37" s="15">
        <v>0.00391</v>
      </c>
      <c r="E37" s="21"/>
      <c r="F37" s="21"/>
      <c r="G37" s="16">
        <v>72050</v>
      </c>
      <c r="H37" s="17">
        <f t="shared" si="7"/>
        <v>281.7155</v>
      </c>
      <c r="I37" s="18">
        <f t="shared" si="5"/>
        <v>72650</v>
      </c>
      <c r="J37" s="206">
        <f t="shared" si="6"/>
        <v>284.0615</v>
      </c>
      <c r="K37" s="208">
        <f t="shared" si="8"/>
        <v>73851.25</v>
      </c>
    </row>
    <row r="38" spans="2:11" ht="25.5" customHeight="1">
      <c r="B38" s="14" t="s">
        <v>397</v>
      </c>
      <c r="C38" s="15" t="s">
        <v>13</v>
      </c>
      <c r="D38" s="15">
        <v>0.00483</v>
      </c>
      <c r="E38" s="21"/>
      <c r="F38" s="21"/>
      <c r="G38" s="16">
        <v>72850</v>
      </c>
      <c r="H38" s="17">
        <f t="shared" si="7"/>
        <v>351.8655</v>
      </c>
      <c r="I38" s="18">
        <f t="shared" si="5"/>
        <v>73450</v>
      </c>
      <c r="J38" s="206">
        <f t="shared" si="6"/>
        <v>354.7635</v>
      </c>
      <c r="K38" s="208">
        <f t="shared" si="8"/>
        <v>74671.25</v>
      </c>
    </row>
    <row r="39" spans="2:11" ht="25.5" customHeight="1">
      <c r="B39" s="14" t="s">
        <v>553</v>
      </c>
      <c r="C39" s="15" t="s">
        <v>15</v>
      </c>
      <c r="D39" s="15">
        <v>0.0025</v>
      </c>
      <c r="E39" s="21"/>
      <c r="F39" s="21"/>
      <c r="G39" s="16">
        <v>95200</v>
      </c>
      <c r="H39" s="17">
        <f t="shared" si="7"/>
        <v>238</v>
      </c>
      <c r="I39" s="18">
        <f t="shared" si="5"/>
        <v>95800</v>
      </c>
      <c r="J39" s="206">
        <f t="shared" si="6"/>
        <v>239.5</v>
      </c>
      <c r="K39" s="208">
        <f t="shared" si="8"/>
        <v>97580</v>
      </c>
    </row>
    <row r="40" spans="2:11" ht="25.5" customHeight="1">
      <c r="B40" s="14" t="s">
        <v>568</v>
      </c>
      <c r="C40" s="15" t="s">
        <v>15</v>
      </c>
      <c r="D40" s="15">
        <v>0.0025</v>
      </c>
      <c r="E40" s="21"/>
      <c r="F40" s="21"/>
      <c r="G40" s="16">
        <v>96590</v>
      </c>
      <c r="H40" s="17">
        <f t="shared" si="7"/>
        <v>241.475</v>
      </c>
      <c r="I40" s="18">
        <f t="shared" si="5"/>
        <v>97190</v>
      </c>
      <c r="J40" s="206">
        <f t="shared" si="6"/>
        <v>242.975</v>
      </c>
      <c r="K40" s="208">
        <f t="shared" si="8"/>
        <v>99004.75</v>
      </c>
    </row>
    <row r="41" spans="2:11" ht="25.5" customHeight="1">
      <c r="B41" s="14" t="s">
        <v>569</v>
      </c>
      <c r="C41" s="15" t="s">
        <v>15</v>
      </c>
      <c r="D41" s="15">
        <v>0.004</v>
      </c>
      <c r="E41" s="21"/>
      <c r="F41" s="21"/>
      <c r="G41" s="16">
        <v>91690</v>
      </c>
      <c r="H41" s="17">
        <f t="shared" si="7"/>
        <v>366.76</v>
      </c>
      <c r="I41" s="18">
        <f t="shared" si="5"/>
        <v>92290</v>
      </c>
      <c r="J41" s="206">
        <f t="shared" si="6"/>
        <v>369.16</v>
      </c>
      <c r="K41" s="208">
        <f t="shared" si="8"/>
        <v>93982.25</v>
      </c>
    </row>
    <row r="42" spans="2:11" ht="25.5" customHeight="1">
      <c r="B42" s="14" t="s">
        <v>479</v>
      </c>
      <c r="C42" s="15" t="s">
        <v>15</v>
      </c>
      <c r="D42" s="15">
        <v>0.006</v>
      </c>
      <c r="E42" s="21"/>
      <c r="F42" s="21"/>
      <c r="G42" s="16">
        <v>89290</v>
      </c>
      <c r="H42" s="17">
        <f t="shared" si="7"/>
        <v>535.74</v>
      </c>
      <c r="I42" s="18">
        <f t="shared" si="5"/>
        <v>89890</v>
      </c>
      <c r="J42" s="206">
        <f t="shared" si="6"/>
        <v>539.34</v>
      </c>
      <c r="K42" s="208">
        <f t="shared" si="8"/>
        <v>91522.25</v>
      </c>
    </row>
    <row r="43" spans="2:11" ht="25.5" customHeight="1">
      <c r="B43" s="14" t="s">
        <v>542</v>
      </c>
      <c r="C43" s="15" t="s">
        <v>15</v>
      </c>
      <c r="D43" s="15">
        <v>0.006</v>
      </c>
      <c r="E43" s="21"/>
      <c r="F43" s="21"/>
      <c r="G43" s="21">
        <v>87150</v>
      </c>
      <c r="H43" s="17">
        <f t="shared" si="7"/>
        <v>522.9</v>
      </c>
      <c r="I43" s="18">
        <f t="shared" si="5"/>
        <v>87750</v>
      </c>
      <c r="J43" s="206">
        <f t="shared" si="6"/>
        <v>526.5</v>
      </c>
      <c r="K43" s="208">
        <f t="shared" si="8"/>
        <v>89328.75</v>
      </c>
    </row>
    <row r="44" spans="2:11" ht="25.5" customHeight="1">
      <c r="B44" s="14" t="s">
        <v>610</v>
      </c>
      <c r="C44" s="15" t="s">
        <v>15</v>
      </c>
      <c r="D44" s="15">
        <v>0.006</v>
      </c>
      <c r="E44" s="21"/>
      <c r="F44" s="21"/>
      <c r="G44" s="21">
        <v>83690</v>
      </c>
      <c r="H44" s="17">
        <f t="shared" si="7"/>
        <v>502.14</v>
      </c>
      <c r="I44" s="18">
        <f t="shared" si="5"/>
        <v>84290</v>
      </c>
      <c r="J44" s="206">
        <f t="shared" si="6"/>
        <v>505.74</v>
      </c>
      <c r="K44" s="208">
        <f t="shared" si="8"/>
        <v>85782.25</v>
      </c>
    </row>
    <row r="45" spans="2:11" ht="25.5" customHeight="1">
      <c r="B45" s="14" t="s">
        <v>426</v>
      </c>
      <c r="C45" s="15" t="s">
        <v>15</v>
      </c>
      <c r="D45" s="15">
        <v>0.006</v>
      </c>
      <c r="E45" s="21"/>
      <c r="F45" s="21"/>
      <c r="G45" s="21">
        <v>84250</v>
      </c>
      <c r="H45" s="17">
        <f t="shared" si="7"/>
        <v>505.5</v>
      </c>
      <c r="I45" s="18">
        <f t="shared" si="5"/>
        <v>84850</v>
      </c>
      <c r="J45" s="206">
        <f t="shared" si="6"/>
        <v>509.1</v>
      </c>
      <c r="K45" s="208">
        <f t="shared" si="8"/>
        <v>86356.25</v>
      </c>
    </row>
    <row r="46" spans="2:11" ht="25.5" customHeight="1">
      <c r="B46" s="14" t="s">
        <v>650</v>
      </c>
      <c r="C46" s="15" t="s">
        <v>15</v>
      </c>
      <c r="D46" s="15">
        <v>0.0066</v>
      </c>
      <c r="E46" s="21"/>
      <c r="F46" s="21"/>
      <c r="G46" s="21">
        <v>82550</v>
      </c>
      <c r="H46" s="17">
        <f t="shared" si="7"/>
        <v>544.83</v>
      </c>
      <c r="I46" s="18">
        <f t="shared" si="5"/>
        <v>83150</v>
      </c>
      <c r="J46" s="206">
        <f t="shared" si="6"/>
        <v>548.79</v>
      </c>
      <c r="K46" s="208">
        <f t="shared" si="8"/>
        <v>84613.75</v>
      </c>
    </row>
    <row r="47" spans="2:11" ht="25.5" customHeight="1">
      <c r="B47" s="14" t="s">
        <v>571</v>
      </c>
      <c r="C47" s="15" t="s">
        <v>15</v>
      </c>
      <c r="D47" s="15">
        <v>0.007</v>
      </c>
      <c r="E47" s="21"/>
      <c r="F47" s="21"/>
      <c r="G47" s="21">
        <v>84000</v>
      </c>
      <c r="H47" s="17">
        <f t="shared" si="7"/>
        <v>588</v>
      </c>
      <c r="I47" s="18">
        <f t="shared" si="5"/>
        <v>84600</v>
      </c>
      <c r="J47" s="206">
        <f t="shared" si="6"/>
        <v>592.2</v>
      </c>
      <c r="K47" s="208">
        <f t="shared" si="8"/>
        <v>86100</v>
      </c>
    </row>
    <row r="48" spans="2:11" ht="25.5" customHeight="1">
      <c r="B48" s="14" t="s">
        <v>651</v>
      </c>
      <c r="C48" s="15" t="s">
        <v>15</v>
      </c>
      <c r="D48" s="15">
        <v>0.0085</v>
      </c>
      <c r="E48" s="21"/>
      <c r="F48" s="21"/>
      <c r="G48" s="21">
        <v>82550</v>
      </c>
      <c r="H48" s="17">
        <f t="shared" si="7"/>
        <v>701.6750000000001</v>
      </c>
      <c r="I48" s="18">
        <f t="shared" si="5"/>
        <v>83150</v>
      </c>
      <c r="J48" s="206">
        <f t="shared" si="6"/>
        <v>706.7750000000001</v>
      </c>
      <c r="K48" s="208">
        <f t="shared" si="8"/>
        <v>84613.75</v>
      </c>
    </row>
    <row r="49" spans="2:11" ht="25.5" customHeight="1">
      <c r="B49" s="14" t="s">
        <v>500</v>
      </c>
      <c r="C49" s="15" t="s">
        <v>15</v>
      </c>
      <c r="D49" s="15">
        <v>0.01</v>
      </c>
      <c r="E49" s="21"/>
      <c r="F49" s="21"/>
      <c r="G49" s="21">
        <v>81150</v>
      </c>
      <c r="H49" s="17">
        <f t="shared" si="7"/>
        <v>811.5</v>
      </c>
      <c r="I49" s="18">
        <f t="shared" si="5"/>
        <v>81750</v>
      </c>
      <c r="J49" s="206">
        <f t="shared" si="6"/>
        <v>817.5</v>
      </c>
      <c r="K49" s="208">
        <f t="shared" si="8"/>
        <v>83178.75</v>
      </c>
    </row>
    <row r="50" spans="2:11" ht="25.5" customHeight="1">
      <c r="B50" s="14" t="s">
        <v>538</v>
      </c>
      <c r="C50" s="15" t="s">
        <v>15</v>
      </c>
      <c r="D50" s="15">
        <v>0.01</v>
      </c>
      <c r="E50" s="21"/>
      <c r="F50" s="21"/>
      <c r="G50" s="21">
        <v>91510</v>
      </c>
      <c r="H50" s="17">
        <f t="shared" si="7"/>
        <v>915.1</v>
      </c>
      <c r="I50" s="18">
        <f t="shared" si="5"/>
        <v>92110</v>
      </c>
      <c r="J50" s="206">
        <f t="shared" si="6"/>
        <v>921.1</v>
      </c>
      <c r="K50" s="208">
        <f t="shared" si="8"/>
        <v>93797.75</v>
      </c>
    </row>
    <row r="51" spans="2:11" ht="25.5" customHeight="1">
      <c r="B51" s="14" t="s">
        <v>530</v>
      </c>
      <c r="C51" s="15" t="s">
        <v>15</v>
      </c>
      <c r="D51" s="356">
        <v>0.01</v>
      </c>
      <c r="E51" s="21"/>
      <c r="F51" s="21"/>
      <c r="G51" s="21">
        <v>80650</v>
      </c>
      <c r="H51" s="359">
        <f t="shared" si="7"/>
        <v>806.5</v>
      </c>
      <c r="I51" s="360">
        <f t="shared" si="5"/>
        <v>81250</v>
      </c>
      <c r="J51" s="361">
        <f t="shared" si="6"/>
        <v>812.5</v>
      </c>
      <c r="K51" s="208">
        <f t="shared" si="8"/>
        <v>82666.25</v>
      </c>
    </row>
    <row r="52" spans="2:11" ht="25.5" customHeight="1">
      <c r="B52" s="364" t="s">
        <v>365</v>
      </c>
      <c r="C52" s="15" t="s">
        <v>15</v>
      </c>
      <c r="D52" s="356">
        <v>0.01095</v>
      </c>
      <c r="E52" s="21"/>
      <c r="F52" s="21"/>
      <c r="G52" s="357">
        <v>89850</v>
      </c>
      <c r="H52" s="359">
        <f t="shared" si="7"/>
        <v>983.8575</v>
      </c>
      <c r="I52" s="360">
        <f t="shared" si="5"/>
        <v>90450</v>
      </c>
      <c r="J52" s="361">
        <f t="shared" si="6"/>
        <v>990.4275</v>
      </c>
      <c r="K52" s="362">
        <f t="shared" si="8"/>
        <v>92096.25</v>
      </c>
    </row>
    <row r="53" spans="2:11" ht="25.5" customHeight="1">
      <c r="B53" s="266" t="s">
        <v>551</v>
      </c>
      <c r="C53" s="363" t="s">
        <v>15</v>
      </c>
      <c r="D53" s="267">
        <v>0.01275</v>
      </c>
      <c r="E53" s="268"/>
      <c r="F53" s="358"/>
      <c r="G53" s="268">
        <v>78400</v>
      </c>
      <c r="H53" s="269">
        <f t="shared" si="7"/>
        <v>999.5999999999999</v>
      </c>
      <c r="I53" s="205">
        <f t="shared" si="5"/>
        <v>79000</v>
      </c>
      <c r="J53" s="270">
        <f t="shared" si="6"/>
        <v>1007.2499999999999</v>
      </c>
      <c r="K53" s="208">
        <f t="shared" si="8"/>
        <v>80360</v>
      </c>
    </row>
    <row r="54" spans="2:11" ht="25.5" customHeight="1">
      <c r="B54" s="266" t="s">
        <v>628</v>
      </c>
      <c r="C54" s="363" t="s">
        <v>15</v>
      </c>
      <c r="D54" s="267">
        <v>0.0155</v>
      </c>
      <c r="E54" s="268"/>
      <c r="F54" s="358"/>
      <c r="G54" s="268">
        <v>82290</v>
      </c>
      <c r="H54" s="269">
        <f t="shared" si="7"/>
        <v>1275.495</v>
      </c>
      <c r="I54" s="205">
        <f t="shared" si="5"/>
        <v>82890</v>
      </c>
      <c r="J54" s="270">
        <f t="shared" si="6"/>
        <v>1284.795</v>
      </c>
      <c r="K54" s="208">
        <f t="shared" si="8"/>
        <v>84347.25</v>
      </c>
    </row>
    <row r="55" spans="2:11" ht="25.5" customHeight="1">
      <c r="B55" s="266" t="s">
        <v>649</v>
      </c>
      <c r="C55" s="363" t="s">
        <v>15</v>
      </c>
      <c r="D55" s="267">
        <v>0.017</v>
      </c>
      <c r="E55" s="268"/>
      <c r="F55" s="358"/>
      <c r="G55" s="268">
        <v>90690</v>
      </c>
      <c r="H55" s="269">
        <f t="shared" si="7"/>
        <v>1541.73</v>
      </c>
      <c r="I55" s="205">
        <f t="shared" si="5"/>
        <v>91290</v>
      </c>
      <c r="J55" s="270">
        <f t="shared" si="6"/>
        <v>1551.93</v>
      </c>
      <c r="K55" s="208">
        <f t="shared" si="8"/>
        <v>92957.25</v>
      </c>
    </row>
    <row r="56" spans="2:11" ht="25.5" customHeight="1">
      <c r="B56" s="266" t="s">
        <v>516</v>
      </c>
      <c r="C56" s="15" t="s">
        <v>15</v>
      </c>
      <c r="D56" s="267">
        <v>0.0195</v>
      </c>
      <c r="E56" s="268"/>
      <c r="F56" s="268"/>
      <c r="G56" s="268">
        <v>85680</v>
      </c>
      <c r="H56" s="269">
        <f t="shared" si="7"/>
        <v>1670.76</v>
      </c>
      <c r="I56" s="205">
        <f t="shared" si="5"/>
        <v>86280</v>
      </c>
      <c r="J56" s="270">
        <f t="shared" si="6"/>
        <v>1682.46</v>
      </c>
      <c r="K56" s="208">
        <f t="shared" si="8"/>
        <v>87822</v>
      </c>
    </row>
    <row r="57" spans="2:11" ht="25.5" customHeight="1">
      <c r="B57" s="266" t="s">
        <v>554</v>
      </c>
      <c r="C57" s="15" t="s">
        <v>15</v>
      </c>
      <c r="D57" s="267">
        <v>0.0225</v>
      </c>
      <c r="E57" s="268"/>
      <c r="F57" s="268"/>
      <c r="G57" s="268">
        <v>82290</v>
      </c>
      <c r="H57" s="269">
        <f t="shared" si="7"/>
        <v>1851.5249999999999</v>
      </c>
      <c r="I57" s="205">
        <f t="shared" si="5"/>
        <v>82890</v>
      </c>
      <c r="J57" s="270">
        <f t="shared" si="6"/>
        <v>1865.0249999999999</v>
      </c>
      <c r="K57" s="208">
        <f t="shared" si="8"/>
        <v>84347.25</v>
      </c>
    </row>
    <row r="58" spans="2:11" ht="25.5" customHeight="1">
      <c r="B58" s="266" t="s">
        <v>434</v>
      </c>
      <c r="C58" s="15" t="s">
        <v>15</v>
      </c>
      <c r="D58" s="267">
        <v>0.0262</v>
      </c>
      <c r="E58" s="268"/>
      <c r="F58" s="268"/>
      <c r="G58" s="268">
        <v>86250</v>
      </c>
      <c r="H58" s="269">
        <f t="shared" si="7"/>
        <v>2259.75</v>
      </c>
      <c r="I58" s="205">
        <f t="shared" si="5"/>
        <v>86850</v>
      </c>
      <c r="J58" s="270">
        <f t="shared" si="6"/>
        <v>2275.4700000000003</v>
      </c>
      <c r="K58" s="208">
        <f t="shared" si="8"/>
        <v>88406.25</v>
      </c>
    </row>
    <row r="59" spans="2:11" ht="25.5" customHeight="1">
      <c r="B59" s="283" t="s">
        <v>629</v>
      </c>
      <c r="C59" s="15" t="s">
        <v>15</v>
      </c>
      <c r="D59" s="284">
        <v>0.0262</v>
      </c>
      <c r="E59" s="285"/>
      <c r="F59" s="285"/>
      <c r="G59" s="268">
        <v>83690</v>
      </c>
      <c r="H59" s="269">
        <f t="shared" si="7"/>
        <v>2192.678</v>
      </c>
      <c r="I59" s="205">
        <f t="shared" si="5"/>
        <v>84290</v>
      </c>
      <c r="J59" s="270">
        <f t="shared" si="6"/>
        <v>2208.398</v>
      </c>
      <c r="K59" s="208">
        <f t="shared" si="8"/>
        <v>85782.25</v>
      </c>
    </row>
    <row r="60" spans="2:11" ht="25.5" customHeight="1">
      <c r="B60" s="283" t="s">
        <v>539</v>
      </c>
      <c r="C60" s="15" t="s">
        <v>15</v>
      </c>
      <c r="D60" s="284">
        <v>0.0265</v>
      </c>
      <c r="E60" s="285"/>
      <c r="F60" s="285"/>
      <c r="G60" s="268">
        <v>91510</v>
      </c>
      <c r="H60" s="269">
        <f t="shared" si="7"/>
        <v>2425.015</v>
      </c>
      <c r="I60" s="205">
        <f t="shared" si="5"/>
        <v>92110</v>
      </c>
      <c r="J60" s="270">
        <f t="shared" si="6"/>
        <v>2440.915</v>
      </c>
      <c r="K60" s="208">
        <f t="shared" si="8"/>
        <v>93797.75</v>
      </c>
    </row>
    <row r="61" spans="2:11" ht="25.5" customHeight="1">
      <c r="B61" s="283" t="s">
        <v>518</v>
      </c>
      <c r="C61" s="15" t="s">
        <v>15</v>
      </c>
      <c r="D61" s="284">
        <v>0.03</v>
      </c>
      <c r="E61" s="285"/>
      <c r="F61" s="285"/>
      <c r="G61" s="268">
        <v>91510</v>
      </c>
      <c r="H61" s="269">
        <f t="shared" si="7"/>
        <v>2745.2999999999997</v>
      </c>
      <c r="I61" s="205">
        <f t="shared" si="5"/>
        <v>92110</v>
      </c>
      <c r="J61" s="270">
        <f t="shared" si="6"/>
        <v>2763.2999999999997</v>
      </c>
      <c r="K61" s="208">
        <f t="shared" si="8"/>
        <v>93797.75</v>
      </c>
    </row>
    <row r="62" spans="2:11" ht="25.5" customHeight="1">
      <c r="B62" s="283" t="s">
        <v>570</v>
      </c>
      <c r="C62" s="15" t="s">
        <v>15</v>
      </c>
      <c r="D62" s="284">
        <v>0.0305</v>
      </c>
      <c r="E62" s="285"/>
      <c r="F62" s="285"/>
      <c r="G62" s="268">
        <v>85150</v>
      </c>
      <c r="H62" s="269">
        <f t="shared" si="7"/>
        <v>2597.075</v>
      </c>
      <c r="I62" s="205">
        <f t="shared" si="5"/>
        <v>85750</v>
      </c>
      <c r="J62" s="270">
        <f t="shared" si="6"/>
        <v>2615.375</v>
      </c>
      <c r="K62" s="208">
        <f t="shared" si="8"/>
        <v>87278.75</v>
      </c>
    </row>
    <row r="63" spans="2:11" ht="25.5" customHeight="1">
      <c r="B63" s="283" t="s">
        <v>517</v>
      </c>
      <c r="C63" s="15" t="s">
        <v>15</v>
      </c>
      <c r="D63" s="284">
        <v>0.035</v>
      </c>
      <c r="E63" s="285"/>
      <c r="F63" s="285"/>
      <c r="G63" s="268">
        <v>89850</v>
      </c>
      <c r="H63" s="269">
        <f t="shared" si="7"/>
        <v>3144.7500000000005</v>
      </c>
      <c r="I63" s="205">
        <f t="shared" si="5"/>
        <v>90450</v>
      </c>
      <c r="J63" s="270">
        <f t="shared" si="6"/>
        <v>3165.7500000000005</v>
      </c>
      <c r="K63" s="208">
        <f t="shared" si="8"/>
        <v>92096.25</v>
      </c>
    </row>
    <row r="64" spans="2:11" ht="25.5" customHeight="1">
      <c r="B64" s="283" t="s">
        <v>630</v>
      </c>
      <c r="C64" s="15" t="s">
        <v>15</v>
      </c>
      <c r="D64" s="284">
        <v>0.035</v>
      </c>
      <c r="E64" s="285"/>
      <c r="F64" s="285"/>
      <c r="G64" s="268">
        <v>83690</v>
      </c>
      <c r="H64" s="269">
        <f t="shared" si="7"/>
        <v>2929.15</v>
      </c>
      <c r="I64" s="205">
        <f t="shared" si="5"/>
        <v>84290</v>
      </c>
      <c r="J64" s="270">
        <f t="shared" si="6"/>
        <v>2950.15</v>
      </c>
      <c r="K64" s="208">
        <f t="shared" si="8"/>
        <v>85782.25</v>
      </c>
    </row>
    <row r="65" spans="2:11" ht="25.5" customHeight="1">
      <c r="B65" s="283" t="s">
        <v>499</v>
      </c>
      <c r="C65" s="15" t="s">
        <v>15</v>
      </c>
      <c r="D65" s="284">
        <v>0.04</v>
      </c>
      <c r="E65" s="285"/>
      <c r="F65" s="285"/>
      <c r="G65" s="268">
        <v>88490</v>
      </c>
      <c r="H65" s="269">
        <f t="shared" si="7"/>
        <v>3539.6</v>
      </c>
      <c r="I65" s="205">
        <f t="shared" si="5"/>
        <v>89090</v>
      </c>
      <c r="J65" s="270">
        <f t="shared" si="6"/>
        <v>3563.6</v>
      </c>
      <c r="K65" s="208">
        <f t="shared" si="8"/>
        <v>90702.25</v>
      </c>
    </row>
    <row r="66" spans="2:11" ht="25.5" customHeight="1">
      <c r="B66" s="283" t="s">
        <v>503</v>
      </c>
      <c r="C66" s="15" t="s">
        <v>15</v>
      </c>
      <c r="D66" s="284">
        <v>0.04</v>
      </c>
      <c r="E66" s="285"/>
      <c r="F66" s="285"/>
      <c r="G66" s="268">
        <v>86250</v>
      </c>
      <c r="H66" s="269">
        <f t="shared" si="7"/>
        <v>3450</v>
      </c>
      <c r="I66" s="205">
        <f t="shared" si="5"/>
        <v>86850</v>
      </c>
      <c r="J66" s="270">
        <f t="shared" si="6"/>
        <v>3474</v>
      </c>
      <c r="K66" s="208">
        <f t="shared" si="8"/>
        <v>88406.25</v>
      </c>
    </row>
    <row r="67" spans="2:11" ht="25.5" customHeight="1">
      <c r="B67" s="283" t="s">
        <v>502</v>
      </c>
      <c r="C67" s="15" t="s">
        <v>15</v>
      </c>
      <c r="D67" s="284">
        <v>0.0515</v>
      </c>
      <c r="E67" s="285"/>
      <c r="F67" s="285"/>
      <c r="G67" s="268">
        <v>85690</v>
      </c>
      <c r="H67" s="269">
        <f t="shared" si="7"/>
        <v>4413.035</v>
      </c>
      <c r="I67" s="205">
        <f t="shared" si="5"/>
        <v>86290</v>
      </c>
      <c r="J67" s="270">
        <f t="shared" si="6"/>
        <v>4443.9349999999995</v>
      </c>
      <c r="K67" s="208">
        <f t="shared" si="8"/>
        <v>87832.25</v>
      </c>
    </row>
    <row r="68" spans="2:11" ht="25.5" customHeight="1">
      <c r="B68" s="283" t="s">
        <v>390</v>
      </c>
      <c r="C68" s="15" t="s">
        <v>15</v>
      </c>
      <c r="D68" s="284">
        <v>0.062</v>
      </c>
      <c r="E68" s="285"/>
      <c r="F68" s="285"/>
      <c r="G68" s="268">
        <v>87090</v>
      </c>
      <c r="H68" s="269">
        <f aca="true" t="shared" si="9" ref="H68:H78">D68*G68</f>
        <v>5399.58</v>
      </c>
      <c r="I68" s="205">
        <f aca="true" t="shared" si="10" ref="I68:I78">G68+600</f>
        <v>87690</v>
      </c>
      <c r="J68" s="270">
        <f aca="true" t="shared" si="11" ref="J68:J78">I68*D68</f>
        <v>5436.78</v>
      </c>
      <c r="K68" s="208">
        <f t="shared" si="8"/>
        <v>89267.25</v>
      </c>
    </row>
    <row r="69" spans="2:11" ht="25.5" customHeight="1">
      <c r="B69" s="283" t="s">
        <v>540</v>
      </c>
      <c r="C69" s="15" t="s">
        <v>15</v>
      </c>
      <c r="D69" s="284">
        <v>0.065</v>
      </c>
      <c r="E69" s="285"/>
      <c r="F69" s="285"/>
      <c r="G69" s="268">
        <v>82350</v>
      </c>
      <c r="H69" s="269">
        <f t="shared" si="9"/>
        <v>5352.75</v>
      </c>
      <c r="I69" s="205">
        <f t="shared" si="10"/>
        <v>82950</v>
      </c>
      <c r="J69" s="270">
        <f t="shared" si="11"/>
        <v>5391.75</v>
      </c>
      <c r="K69" s="208">
        <f t="shared" si="8"/>
        <v>84408.75</v>
      </c>
    </row>
    <row r="70" spans="2:11" ht="25.5" customHeight="1">
      <c r="B70" s="283" t="s">
        <v>541</v>
      </c>
      <c r="C70" s="15" t="s">
        <v>15</v>
      </c>
      <c r="D70" s="284">
        <v>0.064</v>
      </c>
      <c r="E70" s="285"/>
      <c r="F70" s="285"/>
      <c r="G70" s="268">
        <v>88490</v>
      </c>
      <c r="H70" s="269">
        <f t="shared" si="9"/>
        <v>5663.36</v>
      </c>
      <c r="I70" s="205">
        <f t="shared" si="10"/>
        <v>89090</v>
      </c>
      <c r="J70" s="270">
        <f t="shared" si="11"/>
        <v>5701.76</v>
      </c>
      <c r="K70" s="208">
        <f t="shared" si="8"/>
        <v>90702.25</v>
      </c>
    </row>
    <row r="71" spans="2:11" ht="25.5" customHeight="1">
      <c r="B71" s="283" t="s">
        <v>433</v>
      </c>
      <c r="C71" s="15" t="s">
        <v>15</v>
      </c>
      <c r="D71" s="284">
        <v>0.089</v>
      </c>
      <c r="E71" s="285"/>
      <c r="F71" s="285"/>
      <c r="G71" s="268">
        <v>80650</v>
      </c>
      <c r="H71" s="269">
        <f t="shared" si="9"/>
        <v>7177.849999999999</v>
      </c>
      <c r="I71" s="205">
        <f t="shared" si="10"/>
        <v>81250</v>
      </c>
      <c r="J71" s="270">
        <f t="shared" si="11"/>
        <v>7231.25</v>
      </c>
      <c r="K71" s="208">
        <f t="shared" si="8"/>
        <v>82666.25</v>
      </c>
    </row>
    <row r="72" spans="2:11" ht="25.5" customHeight="1">
      <c r="B72" s="283" t="s">
        <v>491</v>
      </c>
      <c r="C72" s="15" t="s">
        <v>15</v>
      </c>
      <c r="D72" s="284">
        <v>0.0893</v>
      </c>
      <c r="E72" s="285"/>
      <c r="F72" s="285"/>
      <c r="G72" s="268">
        <v>85150</v>
      </c>
      <c r="H72" s="269">
        <f t="shared" si="9"/>
        <v>7603.895</v>
      </c>
      <c r="I72" s="205">
        <f t="shared" si="10"/>
        <v>85750</v>
      </c>
      <c r="J72" s="270">
        <f t="shared" si="11"/>
        <v>7657.475</v>
      </c>
      <c r="K72" s="208">
        <f t="shared" si="8"/>
        <v>87278.75</v>
      </c>
    </row>
    <row r="73" spans="2:11" ht="25.5" customHeight="1">
      <c r="B73" s="283" t="s">
        <v>631</v>
      </c>
      <c r="C73" s="15" t="s">
        <v>15</v>
      </c>
      <c r="D73" s="284">
        <v>0.1</v>
      </c>
      <c r="E73" s="285"/>
      <c r="F73" s="285"/>
      <c r="G73" s="268">
        <v>85350</v>
      </c>
      <c r="H73" s="286">
        <f t="shared" si="9"/>
        <v>8535</v>
      </c>
      <c r="I73" s="287">
        <f t="shared" si="10"/>
        <v>85950</v>
      </c>
      <c r="J73" s="288">
        <f t="shared" si="11"/>
        <v>8595</v>
      </c>
      <c r="K73" s="208">
        <f t="shared" si="8"/>
        <v>87483.75</v>
      </c>
    </row>
    <row r="74" spans="2:11" ht="25.5" customHeight="1">
      <c r="B74" s="283" t="s">
        <v>533</v>
      </c>
      <c r="C74" s="15" t="s">
        <v>15</v>
      </c>
      <c r="D74" s="284">
        <v>0.1053</v>
      </c>
      <c r="E74" s="285"/>
      <c r="F74" s="285"/>
      <c r="G74" s="268">
        <v>86470</v>
      </c>
      <c r="H74" s="286">
        <f t="shared" si="9"/>
        <v>9105.291000000001</v>
      </c>
      <c r="I74" s="287">
        <f t="shared" si="10"/>
        <v>87070</v>
      </c>
      <c r="J74" s="288">
        <f t="shared" si="11"/>
        <v>9168.471</v>
      </c>
      <c r="K74" s="208">
        <f t="shared" si="8"/>
        <v>88631.75</v>
      </c>
    </row>
    <row r="75" spans="2:11" ht="25.5" customHeight="1">
      <c r="B75" s="283" t="s">
        <v>567</v>
      </c>
      <c r="C75" s="15" t="s">
        <v>15</v>
      </c>
      <c r="D75" s="284">
        <v>0.1053</v>
      </c>
      <c r="E75" s="285"/>
      <c r="F75" s="285"/>
      <c r="G75" s="268">
        <v>88490</v>
      </c>
      <c r="H75" s="286">
        <f t="shared" si="9"/>
        <v>9317.997000000001</v>
      </c>
      <c r="I75" s="287">
        <f t="shared" si="10"/>
        <v>89090</v>
      </c>
      <c r="J75" s="288">
        <f t="shared" si="11"/>
        <v>9381.177</v>
      </c>
      <c r="K75" s="208">
        <f t="shared" si="8"/>
        <v>90702.25</v>
      </c>
    </row>
    <row r="76" spans="2:11" ht="25.5" customHeight="1">
      <c r="B76" s="283" t="s">
        <v>437</v>
      </c>
      <c r="C76" s="15" t="s">
        <v>15</v>
      </c>
      <c r="D76" s="284">
        <v>0.165</v>
      </c>
      <c r="E76" s="285"/>
      <c r="F76" s="285"/>
      <c r="G76" s="16">
        <v>80650</v>
      </c>
      <c r="H76" s="286">
        <f t="shared" si="9"/>
        <v>13307.25</v>
      </c>
      <c r="I76" s="287">
        <f t="shared" si="10"/>
        <v>81250</v>
      </c>
      <c r="J76" s="288">
        <f t="shared" si="11"/>
        <v>13406.25</v>
      </c>
      <c r="K76" s="208">
        <f t="shared" si="8"/>
        <v>82666.25</v>
      </c>
    </row>
    <row r="77" spans="2:11" ht="25.5" customHeight="1">
      <c r="B77" s="283" t="s">
        <v>480</v>
      </c>
      <c r="C77" s="15" t="s">
        <v>15</v>
      </c>
      <c r="D77" s="284">
        <v>0.165</v>
      </c>
      <c r="E77" s="285"/>
      <c r="F77" s="285"/>
      <c r="G77" s="16">
        <v>80650</v>
      </c>
      <c r="H77" s="286">
        <f>D77*G77</f>
        <v>13307.25</v>
      </c>
      <c r="I77" s="287">
        <f>G77+600</f>
        <v>81250</v>
      </c>
      <c r="J77" s="288">
        <f>I77*D77</f>
        <v>13406.25</v>
      </c>
      <c r="K77" s="208">
        <f>G77*102.5/100</f>
        <v>82666.25</v>
      </c>
    </row>
    <row r="78" spans="2:11" ht="25.5" customHeight="1">
      <c r="B78" s="283" t="s">
        <v>652</v>
      </c>
      <c r="C78" s="15" t="s">
        <v>15</v>
      </c>
      <c r="D78" s="284">
        <v>0.224</v>
      </c>
      <c r="E78" s="285"/>
      <c r="F78" s="285"/>
      <c r="G78" s="16">
        <v>90950</v>
      </c>
      <c r="H78" s="286">
        <f t="shared" si="9"/>
        <v>20372.8</v>
      </c>
      <c r="I78" s="287">
        <f t="shared" si="10"/>
        <v>91550</v>
      </c>
      <c r="J78" s="288">
        <f t="shared" si="11"/>
        <v>20507.2</v>
      </c>
      <c r="K78" s="208">
        <f t="shared" si="8"/>
        <v>93223.75</v>
      </c>
    </row>
    <row r="79" ht="25.5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spans="2:11" s="126" customFormat="1" ht="24.75" customHeight="1">
      <c r="B88" s="310"/>
      <c r="C88" s="96"/>
      <c r="D88" s="96"/>
      <c r="E88" s="245"/>
      <c r="F88" s="245"/>
      <c r="G88" s="310"/>
      <c r="H88" s="310"/>
      <c r="I88" s="96"/>
      <c r="J88" s="245"/>
      <c r="K88" s="20"/>
    </row>
    <row r="89" spans="2:10" s="126" customFormat="1" ht="24.75" customHeight="1">
      <c r="B89" s="310"/>
      <c r="C89" s="96"/>
      <c r="D89" s="96"/>
      <c r="E89" s="245"/>
      <c r="F89" s="245"/>
      <c r="G89" s="310"/>
      <c r="H89" s="310"/>
      <c r="I89" s="96"/>
      <c r="J89" s="245"/>
    </row>
    <row r="90" spans="2:10" s="126" customFormat="1" ht="24.75" customHeight="1">
      <c r="B90" s="310"/>
      <c r="C90" s="96"/>
      <c r="D90" s="96"/>
      <c r="E90" s="245"/>
      <c r="F90" s="245"/>
      <c r="G90" s="310"/>
      <c r="H90" s="310"/>
      <c r="I90" s="96"/>
      <c r="J90" s="245"/>
    </row>
    <row r="91" spans="2:10" s="126" customFormat="1" ht="24.75" customHeight="1">
      <c r="B91" s="310"/>
      <c r="C91" s="310"/>
      <c r="D91" s="96"/>
      <c r="E91" s="245"/>
      <c r="F91" s="245"/>
      <c r="G91" s="310"/>
      <c r="H91" s="310"/>
      <c r="I91" s="96"/>
      <c r="J91" s="245"/>
    </row>
    <row r="92" spans="2:10" s="126" customFormat="1" ht="22.5" customHeight="1">
      <c r="B92" s="310"/>
      <c r="C92" s="96"/>
      <c r="D92" s="96"/>
      <c r="E92" s="245"/>
      <c r="F92" s="245"/>
      <c r="G92" s="310"/>
      <c r="H92" s="310"/>
      <c r="I92" s="96"/>
      <c r="J92" s="245"/>
    </row>
    <row r="93" spans="2:10" s="126" customFormat="1" ht="22.5" customHeight="1">
      <c r="B93" s="310"/>
      <c r="C93" s="96"/>
      <c r="D93" s="96"/>
      <c r="E93" s="245"/>
      <c r="F93" s="245"/>
      <c r="G93" s="310"/>
      <c r="H93" s="310"/>
      <c r="I93" s="96"/>
      <c r="J93" s="245"/>
    </row>
    <row r="94" spans="2:10" s="126" customFormat="1" ht="22.5" customHeight="1">
      <c r="B94" s="310"/>
      <c r="C94" s="96"/>
      <c r="D94" s="96"/>
      <c r="E94" s="245"/>
      <c r="F94" s="245"/>
      <c r="G94" s="280"/>
      <c r="H94" s="280"/>
      <c r="I94" s="96"/>
      <c r="J94" s="245"/>
    </row>
    <row r="95" spans="2:6" s="126" customFormat="1" ht="22.5" customHeight="1">
      <c r="B95" s="310"/>
      <c r="C95" s="96"/>
      <c r="D95" s="96"/>
      <c r="E95" s="245"/>
      <c r="F95" s="245"/>
    </row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</sheetData>
  <sheetProtection selectLockedCells="1" selectUnlockedCells="1"/>
  <mergeCells count="1">
    <mergeCell ref="A1:K11"/>
  </mergeCells>
  <printOptions/>
  <pageMargins left="0.3937007874015748" right="0.3937007874015748" top="0.5118110236220472" bottom="0" header="0.5118110236220472" footer="0.5118110236220472"/>
  <pageSetup horizontalDpi="600" verticalDpi="600" orientation="portrait" paperSize="9" scale="3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50" zoomScaleNormal="75" zoomScaleSheetLayoutView="50" zoomScalePageLayoutView="0" workbookViewId="0" topLeftCell="B7">
      <selection activeCell="E15" sqref="E15"/>
    </sheetView>
  </sheetViews>
  <sheetFormatPr defaultColWidth="9.140625" defaultRowHeight="12.75"/>
  <cols>
    <col min="1" max="1" width="15.7109375" style="0" customWidth="1"/>
    <col min="2" max="2" width="136.7109375" style="0" customWidth="1"/>
    <col min="3" max="3" width="15.7109375" style="0" customWidth="1"/>
    <col min="4" max="4" width="23.57421875" style="0" customWidth="1"/>
    <col min="5" max="5" width="23.7109375" style="0" customWidth="1"/>
    <col min="6" max="18" width="15.7109375" style="0" customWidth="1"/>
  </cols>
  <sheetData>
    <row r="1" spans="1:6" s="2" customFormat="1" ht="30" customHeight="1">
      <c r="A1" s="408"/>
      <c r="B1" s="408"/>
      <c r="C1" s="408"/>
      <c r="D1" s="408"/>
      <c r="E1" s="408"/>
      <c r="F1" s="408"/>
    </row>
    <row r="2" spans="1:6" s="2" customFormat="1" ht="30" customHeight="1">
      <c r="A2" s="408"/>
      <c r="B2" s="408"/>
      <c r="C2" s="408"/>
      <c r="D2" s="408"/>
      <c r="E2" s="408"/>
      <c r="F2" s="408"/>
    </row>
    <row r="3" spans="1:6" s="2" customFormat="1" ht="30" customHeight="1">
      <c r="A3" s="408"/>
      <c r="B3" s="408"/>
      <c r="C3" s="408"/>
      <c r="D3" s="408"/>
      <c r="E3" s="408"/>
      <c r="F3" s="408"/>
    </row>
    <row r="4" spans="1:6" s="2" customFormat="1" ht="30" customHeight="1">
      <c r="A4" s="408"/>
      <c r="B4" s="408"/>
      <c r="C4" s="408"/>
      <c r="D4" s="408"/>
      <c r="E4" s="408"/>
      <c r="F4" s="408"/>
    </row>
    <row r="5" spans="1:6" s="2" customFormat="1" ht="30" customHeight="1">
      <c r="A5" s="408"/>
      <c r="B5" s="408"/>
      <c r="C5" s="408"/>
      <c r="D5" s="408"/>
      <c r="E5" s="408"/>
      <c r="F5" s="408"/>
    </row>
    <row r="6" spans="1:6" s="2" customFormat="1" ht="30" customHeight="1">
      <c r="A6" s="408"/>
      <c r="B6" s="408"/>
      <c r="C6" s="408"/>
      <c r="D6" s="408"/>
      <c r="E6" s="408"/>
      <c r="F6" s="408"/>
    </row>
    <row r="7" spans="1:6" s="2" customFormat="1" ht="30" customHeight="1">
      <c r="A7" s="408"/>
      <c r="B7" s="408"/>
      <c r="C7" s="408"/>
      <c r="D7" s="408"/>
      <c r="E7" s="408"/>
      <c r="F7" s="408"/>
    </row>
    <row r="8" spans="1:6" s="2" customFormat="1" ht="30" customHeight="1">
      <c r="A8" s="408"/>
      <c r="B8" s="408"/>
      <c r="C8" s="408"/>
      <c r="D8" s="408"/>
      <c r="E8" s="408"/>
      <c r="F8" s="408"/>
    </row>
    <row r="9" spans="1:6" s="2" customFormat="1" ht="30" customHeight="1">
      <c r="A9" s="408"/>
      <c r="B9" s="408"/>
      <c r="C9" s="408"/>
      <c r="D9" s="408"/>
      <c r="E9" s="408"/>
      <c r="F9" s="408"/>
    </row>
    <row r="10" spans="1:6" s="2" customFormat="1" ht="30" customHeight="1">
      <c r="A10" s="408"/>
      <c r="B10" s="408"/>
      <c r="C10" s="408"/>
      <c r="D10" s="408"/>
      <c r="E10" s="408"/>
      <c r="F10" s="408"/>
    </row>
    <row r="11" s="2" customFormat="1" ht="46.5" customHeight="1">
      <c r="C11" s="144" t="s">
        <v>398</v>
      </c>
    </row>
    <row r="12" spans="2:11" ht="58.5" customHeight="1">
      <c r="B12" s="145" t="s">
        <v>142</v>
      </c>
      <c r="C12" s="79"/>
      <c r="D12" s="133" t="s">
        <v>6</v>
      </c>
      <c r="E12" s="133" t="s">
        <v>7</v>
      </c>
      <c r="F12" s="220"/>
      <c r="G12" s="146"/>
      <c r="H12" s="71"/>
      <c r="I12" s="146"/>
      <c r="J12" s="71"/>
      <c r="K12" s="146"/>
    </row>
    <row r="13" spans="2:6" ht="30" customHeight="1">
      <c r="B13" s="147" t="s">
        <v>399</v>
      </c>
      <c r="C13" s="148" t="s">
        <v>246</v>
      </c>
      <c r="D13" s="149">
        <v>354</v>
      </c>
      <c r="E13" s="150">
        <f>D13+1</f>
        <v>355</v>
      </c>
      <c r="F13" s="223"/>
    </row>
    <row r="14" spans="2:6" ht="30" customHeight="1">
      <c r="B14" s="147" t="s">
        <v>400</v>
      </c>
      <c r="C14" s="148" t="s">
        <v>246</v>
      </c>
      <c r="D14" s="149">
        <v>359</v>
      </c>
      <c r="E14" s="150">
        <f>D14+1</f>
        <v>360</v>
      </c>
      <c r="F14" s="223"/>
    </row>
    <row r="15" spans="2:6" ht="30" customHeight="1">
      <c r="B15" s="147" t="s">
        <v>401</v>
      </c>
      <c r="C15" s="148" t="s">
        <v>246</v>
      </c>
      <c r="D15" s="149">
        <v>835</v>
      </c>
      <c r="E15" s="150">
        <v>840</v>
      </c>
      <c r="F15" s="223"/>
    </row>
    <row r="16" spans="2:6" ht="30" customHeight="1">
      <c r="B16" s="147" t="s">
        <v>407</v>
      </c>
      <c r="C16" s="148" t="s">
        <v>246</v>
      </c>
      <c r="D16" s="149">
        <v>429</v>
      </c>
      <c r="E16" s="150">
        <v>430</v>
      </c>
      <c r="F16" s="223"/>
    </row>
    <row r="17" spans="2:6" ht="30" customHeight="1">
      <c r="B17" s="147" t="s">
        <v>402</v>
      </c>
      <c r="C17" s="148" t="s">
        <v>246</v>
      </c>
      <c r="D17" s="149">
        <v>434</v>
      </c>
      <c r="E17" s="150">
        <f>D17+1</f>
        <v>435</v>
      </c>
      <c r="F17" s="223"/>
    </row>
    <row r="18" spans="2:6" ht="30" customHeight="1">
      <c r="B18" s="147" t="s">
        <v>403</v>
      </c>
      <c r="C18" s="148" t="s">
        <v>246</v>
      </c>
      <c r="D18" s="149">
        <v>279</v>
      </c>
      <c r="E18" s="150">
        <f>D18+1</f>
        <v>280</v>
      </c>
      <c r="F18" s="223"/>
    </row>
    <row r="19" spans="2:6" ht="30" customHeight="1">
      <c r="B19" s="147" t="s">
        <v>405</v>
      </c>
      <c r="C19" s="148" t="s">
        <v>246</v>
      </c>
      <c r="D19" s="149">
        <v>790</v>
      </c>
      <c r="E19" s="150">
        <v>795</v>
      </c>
      <c r="F19" s="223"/>
    </row>
    <row r="20" spans="2:6" ht="30" customHeight="1">
      <c r="B20" s="147" t="s">
        <v>404</v>
      </c>
      <c r="C20" s="148" t="s">
        <v>246</v>
      </c>
      <c r="D20" s="149">
        <v>432</v>
      </c>
      <c r="E20" s="150">
        <f>D20+1</f>
        <v>433</v>
      </c>
      <c r="F20" s="223"/>
    </row>
    <row r="21" spans="2:6" ht="30" customHeight="1">
      <c r="B21" s="147" t="s">
        <v>406</v>
      </c>
      <c r="C21" s="148" t="s">
        <v>246</v>
      </c>
      <c r="D21" s="149">
        <v>1625</v>
      </c>
      <c r="E21" s="150">
        <v>1630</v>
      </c>
      <c r="F21" s="223"/>
    </row>
    <row r="22" spans="2:6" ht="30" customHeight="1">
      <c r="B22" s="147" t="s">
        <v>289</v>
      </c>
      <c r="C22" s="148" t="s">
        <v>246</v>
      </c>
      <c r="D22" s="149">
        <v>319</v>
      </c>
      <c r="E22" s="150">
        <f>D22+1</f>
        <v>320</v>
      </c>
      <c r="F22" s="223"/>
    </row>
    <row r="23" spans="2:6" ht="30" customHeight="1">
      <c r="B23" s="147" t="s">
        <v>268</v>
      </c>
      <c r="C23" s="148" t="s">
        <v>246</v>
      </c>
      <c r="D23" s="149">
        <v>1495</v>
      </c>
      <c r="E23" s="150">
        <v>1500</v>
      </c>
      <c r="F23" s="223"/>
    </row>
    <row r="24" spans="2:6" ht="30" customHeight="1">
      <c r="B24" s="147" t="s">
        <v>288</v>
      </c>
      <c r="C24" s="148" t="s">
        <v>246</v>
      </c>
      <c r="D24" s="149">
        <v>1985</v>
      </c>
      <c r="E24" s="150">
        <v>1990</v>
      </c>
      <c r="F24" s="223"/>
    </row>
    <row r="25" spans="2:6" ht="30" customHeight="1">
      <c r="B25" s="147" t="s">
        <v>282</v>
      </c>
      <c r="C25" s="148" t="s">
        <v>246</v>
      </c>
      <c r="D25" s="149">
        <v>990</v>
      </c>
      <c r="E25" s="150">
        <f>D25+5</f>
        <v>995</v>
      </c>
      <c r="F25" s="223"/>
    </row>
    <row r="26" spans="2:6" ht="30" customHeight="1">
      <c r="B26" s="147" t="s">
        <v>256</v>
      </c>
      <c r="C26" s="148" t="s">
        <v>246</v>
      </c>
      <c r="D26" s="149">
        <v>1285</v>
      </c>
      <c r="E26" s="150">
        <v>1290</v>
      </c>
      <c r="F26" s="223"/>
    </row>
    <row r="27" spans="2:6" ht="30" customHeight="1">
      <c r="B27" s="147" t="s">
        <v>257</v>
      </c>
      <c r="C27" s="148" t="s">
        <v>246</v>
      </c>
      <c r="D27" s="149">
        <v>1200</v>
      </c>
      <c r="E27" s="150">
        <v>1205</v>
      </c>
      <c r="F27" s="223"/>
    </row>
    <row r="28" spans="2:6" ht="30" customHeight="1">
      <c r="B28" s="147" t="s">
        <v>274</v>
      </c>
      <c r="C28" s="148" t="s">
        <v>246</v>
      </c>
      <c r="D28" s="149">
        <v>2870</v>
      </c>
      <c r="E28" s="150">
        <v>2875</v>
      </c>
      <c r="F28" s="223"/>
    </row>
    <row r="29" spans="2:6" ht="30" customHeight="1">
      <c r="B29" s="147" t="s">
        <v>408</v>
      </c>
      <c r="C29" s="148" t="s">
        <v>246</v>
      </c>
      <c r="D29" s="149">
        <v>2650</v>
      </c>
      <c r="E29" s="150">
        <v>2655</v>
      </c>
      <c r="F29" s="223"/>
    </row>
    <row r="30" spans="2:6" ht="30" customHeight="1">
      <c r="B30" s="147" t="s">
        <v>227</v>
      </c>
      <c r="C30" s="148" t="s">
        <v>246</v>
      </c>
      <c r="D30" s="149">
        <v>4220</v>
      </c>
      <c r="E30" s="150">
        <f>D30+5</f>
        <v>4225</v>
      </c>
      <c r="F30" s="223"/>
    </row>
    <row r="31" spans="2:6" ht="30" customHeight="1">
      <c r="B31" s="147" t="s">
        <v>228</v>
      </c>
      <c r="C31" s="148" t="s">
        <v>246</v>
      </c>
      <c r="D31" s="149">
        <v>4220</v>
      </c>
      <c r="E31" s="150">
        <f>D31+5</f>
        <v>4225</v>
      </c>
      <c r="F31" s="223"/>
    </row>
    <row r="32" spans="2:6" ht="30" customHeight="1">
      <c r="B32" s="147" t="s">
        <v>251</v>
      </c>
      <c r="C32" s="148" t="s">
        <v>246</v>
      </c>
      <c r="D32" s="149">
        <v>4220</v>
      </c>
      <c r="E32" s="150">
        <f>D32+5</f>
        <v>4225</v>
      </c>
      <c r="F32" s="223"/>
    </row>
    <row r="33" ht="30" customHeight="1">
      <c r="F33" s="223"/>
    </row>
    <row r="34" ht="30" customHeight="1">
      <c r="F34" s="223"/>
    </row>
    <row r="35" ht="30" customHeight="1">
      <c r="F35" s="223"/>
    </row>
    <row r="36" ht="30" customHeight="1">
      <c r="F36" s="223"/>
    </row>
    <row r="37" ht="30" customHeight="1">
      <c r="F37" s="223"/>
    </row>
    <row r="38" ht="30" customHeight="1">
      <c r="F38" s="223"/>
    </row>
    <row r="39" ht="30" customHeight="1">
      <c r="F39" s="223"/>
    </row>
    <row r="40" ht="30" customHeight="1">
      <c r="F40" s="223"/>
    </row>
    <row r="41" ht="30" customHeight="1">
      <c r="F41" s="223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28.5" customHeight="1"/>
    <row r="71" ht="28.5" customHeight="1"/>
    <row r="72" ht="28.5" customHeight="1"/>
    <row r="73" ht="28.5" customHeight="1"/>
    <row r="74" ht="28.5" customHeight="1"/>
    <row r="75" spans="10:16" ht="28.5" customHeight="1">
      <c r="J75" s="22"/>
      <c r="K75" s="128"/>
      <c r="P75" s="125"/>
    </row>
    <row r="76" spans="5:11" ht="28.5" customHeight="1">
      <c r="E76" s="125"/>
      <c r="J76" s="22"/>
      <c r="K76" s="129"/>
    </row>
    <row r="77" spans="5:11" ht="28.5" customHeight="1">
      <c r="E77" s="22"/>
      <c r="J77" s="126"/>
      <c r="K77" s="129"/>
    </row>
    <row r="78" spans="5:11" ht="28.5" customHeight="1">
      <c r="E78" s="22"/>
      <c r="J78" s="126"/>
      <c r="K78" s="129"/>
    </row>
    <row r="79" spans="5:11" ht="28.5" customHeight="1">
      <c r="E79" s="126"/>
      <c r="J79" s="126"/>
      <c r="K79" s="129"/>
    </row>
    <row r="80" spans="5:11" ht="28.5" customHeight="1">
      <c r="E80" s="125"/>
      <c r="J80" s="126"/>
      <c r="K80" s="126"/>
    </row>
    <row r="81" spans="5:11" ht="28.5" customHeight="1">
      <c r="E81" s="22"/>
      <c r="J81" s="126"/>
      <c r="K81" s="126"/>
    </row>
    <row r="82" spans="5:11" ht="28.5" customHeight="1">
      <c r="E82" s="22"/>
      <c r="J82" s="126"/>
      <c r="K82" s="126"/>
    </row>
    <row r="83" spans="5:11" ht="28.5" customHeight="1">
      <c r="E83" s="126"/>
      <c r="J83" s="126"/>
      <c r="K83" s="126"/>
    </row>
    <row r="84" spans="5:11" ht="28.5" customHeight="1">
      <c r="E84" s="125"/>
      <c r="J84" s="126"/>
      <c r="K84" s="126"/>
    </row>
    <row r="85" spans="5:11" ht="28.5" customHeight="1">
      <c r="E85" s="22"/>
      <c r="K85" s="126"/>
    </row>
    <row r="86" spans="5:11" ht="25.5" customHeight="1">
      <c r="E86" s="126"/>
      <c r="K86" s="126"/>
    </row>
    <row r="87" spans="5:11" ht="24.75" customHeight="1">
      <c r="E87" s="126"/>
      <c r="K87" s="126"/>
    </row>
    <row r="88" spans="5:11" ht="24.75" customHeight="1">
      <c r="E88" s="130"/>
      <c r="K88" s="126"/>
    </row>
    <row r="89" spans="5:11" ht="22.5" customHeight="1">
      <c r="E89" s="22"/>
      <c r="K89" s="126"/>
    </row>
    <row r="90" spans="5:11" ht="12.75">
      <c r="E90" s="126"/>
      <c r="K90" s="126"/>
    </row>
    <row r="91" ht="12.75">
      <c r="K91" s="126"/>
    </row>
    <row r="92" ht="12.75">
      <c r="K92" s="126"/>
    </row>
    <row r="93" ht="24.75" customHeight="1">
      <c r="K93" s="126"/>
    </row>
    <row r="94" ht="12.75">
      <c r="K94" s="126"/>
    </row>
    <row r="95" ht="24.75" customHeight="1">
      <c r="K95" s="126"/>
    </row>
    <row r="96" ht="12.75">
      <c r="K96" s="126"/>
    </row>
    <row r="97" ht="12.75">
      <c r="K97" s="126"/>
    </row>
    <row r="98" ht="12.75">
      <c r="K98" s="126"/>
    </row>
    <row r="99" ht="12.75">
      <c r="K99" s="126"/>
    </row>
    <row r="100" ht="23.25" customHeight="1">
      <c r="K100" s="126"/>
    </row>
    <row r="101" ht="12.75">
      <c r="K101" s="126"/>
    </row>
    <row r="102" ht="24" customHeight="1">
      <c r="K102" s="126"/>
    </row>
    <row r="103" ht="12.75">
      <c r="K103" s="126"/>
    </row>
    <row r="104" ht="12.75">
      <c r="K104" s="126"/>
    </row>
    <row r="105" ht="12.75">
      <c r="K105" s="126"/>
    </row>
    <row r="106" ht="12.75">
      <c r="K106" s="126"/>
    </row>
    <row r="107" ht="23.25" customHeight="1">
      <c r="K107" s="126"/>
    </row>
    <row r="108" ht="12.75">
      <c r="K108" s="126"/>
    </row>
    <row r="109" ht="12.75">
      <c r="K109" s="126"/>
    </row>
    <row r="110" ht="12.75">
      <c r="K110" s="126"/>
    </row>
    <row r="111" ht="12.75">
      <c r="K111" s="126"/>
    </row>
    <row r="112" ht="12.75">
      <c r="K112" s="126"/>
    </row>
    <row r="113" ht="12.75">
      <c r="K113" s="126"/>
    </row>
    <row r="114" ht="23.25" customHeight="1"/>
    <row r="116" ht="23.25" customHeight="1"/>
    <row r="130" ht="20.25" customHeight="1"/>
  </sheetData>
  <sheetProtection selectLockedCells="1" selectUnlockedCells="1"/>
  <mergeCells count="1">
    <mergeCell ref="A1:F10"/>
  </mergeCells>
  <printOptions/>
  <pageMargins left="0.5902777777777778" right="0.5902777777777778" top="0.7479166666666667" bottom="0" header="0.5118055555555555" footer="0.5118055555555555"/>
  <pageSetup horizontalDpi="600" verticalDpi="600" orientation="portrait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0" zoomScaleNormal="75" zoomScaleSheetLayoutView="50" zoomScalePageLayoutView="0" workbookViewId="0" topLeftCell="A22">
      <selection activeCell="L32" sqref="L32"/>
    </sheetView>
  </sheetViews>
  <sheetFormatPr defaultColWidth="9.140625" defaultRowHeight="12.75"/>
  <cols>
    <col min="1" max="1" width="17.140625" style="0" customWidth="1"/>
    <col min="2" max="2" width="18.00390625" style="0" customWidth="1"/>
    <col min="3" max="3" width="11.28125" style="0" customWidth="1"/>
    <col min="4" max="4" width="48.8515625" style="0" customWidth="1"/>
    <col min="5" max="5" width="15.140625" style="0" customWidth="1"/>
    <col min="6" max="6" width="23.28125" style="0" customWidth="1"/>
    <col min="8" max="8" width="18.8515625" style="0" customWidth="1"/>
    <col min="9" max="9" width="16.8515625" style="0" customWidth="1"/>
    <col min="10" max="11" width="13.7109375" style="0" customWidth="1"/>
    <col min="12" max="12" width="16.140625" style="0" customWidth="1"/>
    <col min="13" max="13" width="36.57421875" style="0" customWidth="1"/>
    <col min="14" max="14" width="35.8515625" style="0" customWidth="1"/>
    <col min="15" max="15" width="14.140625" style="0" customWidth="1"/>
    <col min="16" max="16" width="12.57421875" style="0" customWidth="1"/>
    <col min="17" max="17" width="9.8515625" style="0" customWidth="1"/>
    <col min="19" max="19" width="0.2890625" style="0" customWidth="1"/>
  </cols>
  <sheetData>
    <row r="1" spans="1:12" ht="12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spans="1:12" ht="12.7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</row>
    <row r="9" spans="1:12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</row>
    <row r="10" spans="1:12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</row>
    <row r="11" spans="1:12" ht="12.75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</row>
    <row r="12" spans="1:12" ht="12.75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</row>
    <row r="13" spans="1:12" ht="12.7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</row>
    <row r="14" spans="1:12" ht="12.75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</row>
    <row r="15" spans="8:12" ht="30.75">
      <c r="H15" s="151" t="s">
        <v>460</v>
      </c>
      <c r="J15" s="152"/>
      <c r="K15" s="152"/>
      <c r="L15" s="152"/>
    </row>
    <row r="17" spans="2:6" ht="33.75" customHeight="1">
      <c r="B17" s="310"/>
      <c r="C17" s="311"/>
      <c r="D17" s="311"/>
      <c r="E17" s="312"/>
      <c r="F17" s="96"/>
    </row>
    <row r="18" spans="2:6" ht="33.75" customHeight="1">
      <c r="B18" s="310"/>
      <c r="C18" s="311"/>
      <c r="D18" s="311"/>
      <c r="E18" s="312"/>
      <c r="F18" s="96"/>
    </row>
    <row r="19" spans="2:6" ht="33.75" customHeight="1">
      <c r="B19" s="310"/>
      <c r="C19" s="311"/>
      <c r="D19" s="311"/>
      <c r="E19" s="312"/>
      <c r="F19" s="96"/>
    </row>
    <row r="20" spans="2:6" ht="33.75" customHeight="1">
      <c r="B20" s="310"/>
      <c r="C20" s="311"/>
      <c r="D20" s="311"/>
      <c r="E20" s="312"/>
      <c r="F20" s="96"/>
    </row>
    <row r="21" ht="33.75" customHeight="1"/>
    <row r="22" ht="33.75" customHeight="1"/>
    <row r="23" ht="33.75" customHeight="1"/>
    <row r="24" spans="2:11" ht="33.75" customHeight="1" thickBot="1">
      <c r="B24" s="314" t="s">
        <v>453</v>
      </c>
      <c r="C24" s="313"/>
      <c r="D24" s="313"/>
      <c r="E24" s="313"/>
      <c r="F24" s="313"/>
      <c r="G24" s="313"/>
      <c r="H24" s="313"/>
      <c r="I24" s="313"/>
      <c r="J24" s="313"/>
      <c r="K24" s="313"/>
    </row>
    <row r="25" spans="2:13" ht="45" customHeight="1" thickBot="1">
      <c r="B25" s="422" t="s">
        <v>440</v>
      </c>
      <c r="C25" s="423"/>
      <c r="D25" s="423"/>
      <c r="E25" s="423"/>
      <c r="F25" s="423" t="s">
        <v>441</v>
      </c>
      <c r="G25" s="423"/>
      <c r="H25" s="423" t="s">
        <v>6</v>
      </c>
      <c r="I25" s="423"/>
      <c r="J25" s="304"/>
      <c r="K25" s="126"/>
      <c r="M25" s="309" t="s">
        <v>452</v>
      </c>
    </row>
    <row r="26" spans="2:14" ht="33.75" customHeight="1">
      <c r="B26" s="424" t="s">
        <v>454</v>
      </c>
      <c r="C26" s="425"/>
      <c r="D26" s="425"/>
      <c r="E26" s="425"/>
      <c r="F26" s="426">
        <f aca="true" t="shared" si="0" ref="F26:F39">M26+((M26*110/100)-M26)</f>
        <v>250.14</v>
      </c>
      <c r="G26" s="426"/>
      <c r="H26" s="426">
        <f>M26+((M26*115/100)-M26)</f>
        <v>261.51</v>
      </c>
      <c r="I26" s="426"/>
      <c r="J26" s="305" t="s">
        <v>209</v>
      </c>
      <c r="K26" s="319"/>
      <c r="M26" s="209">
        <v>227.4</v>
      </c>
      <c r="N26" s="308" t="e">
        <f>#REF!-(#REF!/1.2*(24/100))</f>
        <v>#REF!</v>
      </c>
    </row>
    <row r="27" spans="2:14" ht="33.75" customHeight="1">
      <c r="B27" s="424" t="s">
        <v>455</v>
      </c>
      <c r="C27" s="425"/>
      <c r="D27" s="425"/>
      <c r="E27" s="425"/>
      <c r="F27" s="426">
        <f t="shared" si="0"/>
        <v>433.62</v>
      </c>
      <c r="G27" s="426"/>
      <c r="H27" s="426">
        <f aca="true" t="shared" si="1" ref="H27:H39">M27+((M27*115/100)-M27)</f>
        <v>453.33</v>
      </c>
      <c r="I27" s="426"/>
      <c r="J27" s="305" t="s">
        <v>209</v>
      </c>
      <c r="K27" s="319"/>
      <c r="M27" s="209">
        <v>394.2</v>
      </c>
      <c r="N27" s="308" t="e">
        <f>#REF!-(#REF!/1.2*(24/100))</f>
        <v>#REF!</v>
      </c>
    </row>
    <row r="28" spans="2:14" ht="33.75" customHeight="1">
      <c r="B28" s="424" t="s">
        <v>456</v>
      </c>
      <c r="C28" s="425"/>
      <c r="D28" s="425"/>
      <c r="E28" s="425"/>
      <c r="F28" s="426">
        <f t="shared" si="0"/>
        <v>699.6</v>
      </c>
      <c r="G28" s="426"/>
      <c r="H28" s="426">
        <f t="shared" si="1"/>
        <v>731.4</v>
      </c>
      <c r="I28" s="426"/>
      <c r="J28" s="305" t="s">
        <v>209</v>
      </c>
      <c r="K28" s="319"/>
      <c r="M28" s="209">
        <v>636</v>
      </c>
      <c r="N28" s="308" t="e">
        <f>#REF!-(#REF!/1.2*(24/100))</f>
        <v>#REF!</v>
      </c>
    </row>
    <row r="29" spans="2:14" ht="33.75" customHeight="1">
      <c r="B29" s="424" t="s">
        <v>457</v>
      </c>
      <c r="C29" s="425"/>
      <c r="D29" s="425"/>
      <c r="E29" s="425"/>
      <c r="F29" s="427">
        <f>M29+((M29*110/100)-M29)</f>
        <v>1065.24</v>
      </c>
      <c r="G29" s="428"/>
      <c r="H29" s="426">
        <f t="shared" si="1"/>
        <v>1113.66</v>
      </c>
      <c r="I29" s="426"/>
      <c r="J29" s="305" t="s">
        <v>209</v>
      </c>
      <c r="K29" s="319"/>
      <c r="M29" s="209">
        <v>968.4</v>
      </c>
      <c r="N29" s="308" t="e">
        <f>#REF!-(#REF!/1.2*(24/100))</f>
        <v>#REF!</v>
      </c>
    </row>
    <row r="30" spans="2:14" ht="33.75" customHeight="1">
      <c r="B30" s="424" t="s">
        <v>461</v>
      </c>
      <c r="C30" s="425"/>
      <c r="D30" s="425"/>
      <c r="E30" s="425"/>
      <c r="F30" s="427">
        <f>M30+((M30*110/100)-M30)</f>
        <v>2024.88</v>
      </c>
      <c r="G30" s="428"/>
      <c r="H30" s="426">
        <f t="shared" si="1"/>
        <v>2116.92</v>
      </c>
      <c r="I30" s="426"/>
      <c r="J30" s="305" t="s">
        <v>209</v>
      </c>
      <c r="K30" s="319"/>
      <c r="M30" s="209">
        <v>1840.8</v>
      </c>
      <c r="N30" s="308" t="e">
        <f>#REF!-(#REF!/1.2*(24/100))</f>
        <v>#REF!</v>
      </c>
    </row>
    <row r="31" spans="2:14" ht="33.75" customHeight="1">
      <c r="B31" s="429" t="s">
        <v>458</v>
      </c>
      <c r="C31" s="430"/>
      <c r="D31" s="430"/>
      <c r="E31" s="430"/>
      <c r="F31" s="426">
        <f t="shared" si="0"/>
        <v>250.8</v>
      </c>
      <c r="G31" s="426"/>
      <c r="H31" s="426">
        <f t="shared" si="1"/>
        <v>262.2</v>
      </c>
      <c r="I31" s="426"/>
      <c r="J31" s="305" t="s">
        <v>209</v>
      </c>
      <c r="K31" s="319"/>
      <c r="M31" s="209">
        <v>228</v>
      </c>
      <c r="N31" s="308" t="e">
        <f>#REF!-(#REF!/1.2*(24/100))</f>
        <v>#REF!</v>
      </c>
    </row>
    <row r="32" spans="2:14" ht="33.75" customHeight="1">
      <c r="B32" s="429" t="s">
        <v>459</v>
      </c>
      <c r="C32" s="430"/>
      <c r="D32" s="430"/>
      <c r="E32" s="430"/>
      <c r="F32" s="426">
        <f t="shared" si="0"/>
        <v>433.62</v>
      </c>
      <c r="G32" s="426"/>
      <c r="H32" s="426">
        <f t="shared" si="1"/>
        <v>453.33</v>
      </c>
      <c r="I32" s="426"/>
      <c r="J32" s="305" t="s">
        <v>209</v>
      </c>
      <c r="K32" s="319"/>
      <c r="M32" s="209">
        <v>394.2</v>
      </c>
      <c r="N32" s="308" t="e">
        <f>#REF!-(#REF!/1.2*(24/100))</f>
        <v>#REF!</v>
      </c>
    </row>
    <row r="33" spans="2:14" ht="33.75" customHeight="1">
      <c r="B33" s="429" t="s">
        <v>462</v>
      </c>
      <c r="C33" s="430"/>
      <c r="D33" s="430"/>
      <c r="E33" s="430"/>
      <c r="F33" s="426">
        <f t="shared" si="0"/>
        <v>985.38</v>
      </c>
      <c r="G33" s="426"/>
      <c r="H33" s="426">
        <f t="shared" si="1"/>
        <v>1030.17</v>
      </c>
      <c r="I33" s="426"/>
      <c r="J33" s="305" t="s">
        <v>209</v>
      </c>
      <c r="K33" s="319"/>
      <c r="M33" s="209">
        <v>895.8</v>
      </c>
      <c r="N33" s="308" t="e">
        <f>#REF!-(#REF!/1.2*(24/100))</f>
        <v>#REF!</v>
      </c>
    </row>
    <row r="34" spans="2:14" ht="33.75" customHeight="1">
      <c r="B34" s="429" t="s">
        <v>463</v>
      </c>
      <c r="C34" s="430"/>
      <c r="D34" s="430"/>
      <c r="E34" s="430"/>
      <c r="F34" s="426">
        <f t="shared" si="0"/>
        <v>471.24</v>
      </c>
      <c r="G34" s="426"/>
      <c r="H34" s="426">
        <f t="shared" si="1"/>
        <v>492.66</v>
      </c>
      <c r="I34" s="426"/>
      <c r="J34" s="305" t="s">
        <v>209</v>
      </c>
      <c r="K34" s="319"/>
      <c r="M34" s="209">
        <v>428.4</v>
      </c>
      <c r="N34" s="308" t="e">
        <f>#REF!-(#REF!/1.2*(24/100))</f>
        <v>#REF!</v>
      </c>
    </row>
    <row r="35" spans="2:14" ht="33.75" customHeight="1">
      <c r="B35" s="429" t="s">
        <v>464</v>
      </c>
      <c r="C35" s="430"/>
      <c r="D35" s="430"/>
      <c r="E35" s="430"/>
      <c r="F35" s="426">
        <f t="shared" si="0"/>
        <v>156.64</v>
      </c>
      <c r="G35" s="426"/>
      <c r="H35" s="426">
        <f t="shared" si="1"/>
        <v>163.76</v>
      </c>
      <c r="I35" s="426"/>
      <c r="J35" s="305" t="s">
        <v>209</v>
      </c>
      <c r="K35" s="319"/>
      <c r="M35" s="209">
        <v>142.4</v>
      </c>
      <c r="N35" s="308" t="e">
        <f>#REF!-(#REF!/1.2*(24/100))</f>
        <v>#REF!</v>
      </c>
    </row>
    <row r="36" spans="2:14" ht="33.75" customHeight="1">
      <c r="B36" s="429" t="s">
        <v>465</v>
      </c>
      <c r="C36" s="430"/>
      <c r="D36" s="430"/>
      <c r="E36" s="430"/>
      <c r="F36" s="426">
        <f t="shared" si="0"/>
        <v>98.34</v>
      </c>
      <c r="G36" s="426"/>
      <c r="H36" s="426">
        <f t="shared" si="1"/>
        <v>102.81</v>
      </c>
      <c r="I36" s="426"/>
      <c r="J36" s="305" t="s">
        <v>209</v>
      </c>
      <c r="K36" s="319"/>
      <c r="M36" s="209">
        <v>89.4</v>
      </c>
      <c r="N36" s="308" t="e">
        <f>#REF!-(#REF!/1.2*(24/100))</f>
        <v>#REF!</v>
      </c>
    </row>
    <row r="37" spans="2:14" ht="33.75" customHeight="1">
      <c r="B37" s="429" t="s">
        <v>466</v>
      </c>
      <c r="C37" s="430"/>
      <c r="D37" s="430"/>
      <c r="E37" s="430"/>
      <c r="F37" s="426">
        <f t="shared" si="0"/>
        <v>64.02</v>
      </c>
      <c r="G37" s="426"/>
      <c r="H37" s="426">
        <f t="shared" si="1"/>
        <v>66.93</v>
      </c>
      <c r="I37" s="426"/>
      <c r="J37" s="305" t="s">
        <v>209</v>
      </c>
      <c r="K37" s="319"/>
      <c r="M37" s="209">
        <v>58.2</v>
      </c>
      <c r="N37" s="308" t="e">
        <f>#REF!-(#REF!/1.2*(24/100))</f>
        <v>#REF!</v>
      </c>
    </row>
    <row r="38" spans="2:14" ht="33.75" customHeight="1">
      <c r="B38" s="429" t="s">
        <v>467</v>
      </c>
      <c r="C38" s="430"/>
      <c r="D38" s="430"/>
      <c r="E38" s="430"/>
      <c r="F38" s="426">
        <f t="shared" si="0"/>
        <v>42.24</v>
      </c>
      <c r="G38" s="426"/>
      <c r="H38" s="426">
        <f t="shared" si="1"/>
        <v>44.16</v>
      </c>
      <c r="I38" s="426"/>
      <c r="J38" s="305" t="s">
        <v>209</v>
      </c>
      <c r="K38" s="319"/>
      <c r="M38" s="209">
        <v>38.4</v>
      </c>
      <c r="N38" s="308" t="e">
        <f>#REF!-(#REF!/1.2*(24/100))</f>
        <v>#REF!</v>
      </c>
    </row>
    <row r="39" spans="2:14" ht="33.75" customHeight="1">
      <c r="B39" s="429" t="s">
        <v>468</v>
      </c>
      <c r="C39" s="430"/>
      <c r="D39" s="430"/>
      <c r="E39" s="430"/>
      <c r="F39" s="426">
        <f t="shared" si="0"/>
        <v>32.34</v>
      </c>
      <c r="G39" s="426"/>
      <c r="H39" s="426">
        <f t="shared" si="1"/>
        <v>33.81</v>
      </c>
      <c r="I39" s="426"/>
      <c r="J39" s="305" t="s">
        <v>209</v>
      </c>
      <c r="K39" s="319"/>
      <c r="M39" s="209">
        <v>29.4</v>
      </c>
      <c r="N39" s="308" t="e">
        <f>#REF!-(#REF!/1.2*(24/100))</f>
        <v>#REF!</v>
      </c>
    </row>
    <row r="40" spans="2:14" ht="33.75" customHeight="1">
      <c r="B40" s="431" t="s">
        <v>442</v>
      </c>
      <c r="C40" s="432"/>
      <c r="D40" s="432"/>
      <c r="E40" s="432"/>
      <c r="F40" s="426">
        <f aca="true" t="shared" si="2" ref="F40:F57">M40+((M40*110/100)-M40)</f>
        <v>38.279999999999994</v>
      </c>
      <c r="G40" s="426"/>
      <c r="H40" s="426">
        <f aca="true" t="shared" si="3" ref="H40:H57">M40+((M40*115/100)-M40)</f>
        <v>40.019999999999996</v>
      </c>
      <c r="I40" s="426"/>
      <c r="J40" s="306" t="s">
        <v>84</v>
      </c>
      <c r="K40" s="319"/>
      <c r="M40" s="209">
        <v>34.8</v>
      </c>
      <c r="N40" s="308" t="e">
        <f>#REF!-(#REF!/1.02*(2.1/100))</f>
        <v>#REF!</v>
      </c>
    </row>
    <row r="41" spans="2:13" ht="33.75" customHeight="1">
      <c r="B41" s="431" t="s">
        <v>443</v>
      </c>
      <c r="C41" s="432"/>
      <c r="D41" s="432"/>
      <c r="E41" s="432"/>
      <c r="F41" s="426">
        <f t="shared" si="2"/>
        <v>70.62</v>
      </c>
      <c r="G41" s="426"/>
      <c r="H41" s="426">
        <f t="shared" si="3"/>
        <v>73.83</v>
      </c>
      <c r="I41" s="426"/>
      <c r="J41" s="306" t="s">
        <v>84</v>
      </c>
      <c r="K41" s="319"/>
      <c r="M41" s="209">
        <v>64.2</v>
      </c>
    </row>
    <row r="42" spans="2:13" ht="33.75" customHeight="1">
      <c r="B42" s="431" t="s">
        <v>444</v>
      </c>
      <c r="C42" s="432"/>
      <c r="D42" s="432"/>
      <c r="E42" s="432"/>
      <c r="F42" s="426">
        <f t="shared" si="2"/>
        <v>70.62</v>
      </c>
      <c r="G42" s="426"/>
      <c r="H42" s="426">
        <f t="shared" si="3"/>
        <v>73.83</v>
      </c>
      <c r="I42" s="426"/>
      <c r="J42" s="306" t="s">
        <v>84</v>
      </c>
      <c r="K42" s="319"/>
      <c r="M42" s="209">
        <v>64.2</v>
      </c>
    </row>
    <row r="43" spans="2:13" ht="33.75" customHeight="1">
      <c r="B43" s="431" t="s">
        <v>445</v>
      </c>
      <c r="C43" s="432"/>
      <c r="D43" s="432"/>
      <c r="E43" s="432"/>
      <c r="F43" s="426">
        <f t="shared" si="2"/>
        <v>297</v>
      </c>
      <c r="G43" s="426"/>
      <c r="H43" s="426">
        <f t="shared" si="3"/>
        <v>310.5</v>
      </c>
      <c r="I43" s="426"/>
      <c r="J43" s="306" t="s">
        <v>84</v>
      </c>
      <c r="K43" s="319"/>
      <c r="M43" s="209">
        <v>270</v>
      </c>
    </row>
    <row r="44" spans="2:13" ht="33.75" customHeight="1">
      <c r="B44" s="431" t="s">
        <v>446</v>
      </c>
      <c r="C44" s="432"/>
      <c r="D44" s="432"/>
      <c r="E44" s="432"/>
      <c r="F44" s="426">
        <f t="shared" si="2"/>
        <v>165.66</v>
      </c>
      <c r="G44" s="426"/>
      <c r="H44" s="426">
        <f t="shared" si="3"/>
        <v>173.19</v>
      </c>
      <c r="I44" s="426"/>
      <c r="J44" s="306" t="s">
        <v>84</v>
      </c>
      <c r="K44" s="319"/>
      <c r="M44" s="209">
        <v>150.6</v>
      </c>
    </row>
    <row r="45" spans="2:13" ht="33.75" customHeight="1">
      <c r="B45" s="433" t="s">
        <v>469</v>
      </c>
      <c r="C45" s="434"/>
      <c r="D45" s="434"/>
      <c r="E45" s="434"/>
      <c r="F45" s="426">
        <f t="shared" si="2"/>
        <v>4791.6</v>
      </c>
      <c r="G45" s="426"/>
      <c r="H45" s="426">
        <f t="shared" si="3"/>
        <v>5009.4</v>
      </c>
      <c r="I45" s="426"/>
      <c r="J45" s="306" t="s">
        <v>84</v>
      </c>
      <c r="K45" s="319"/>
      <c r="M45" s="209">
        <v>4356</v>
      </c>
    </row>
    <row r="46" spans="2:13" ht="33.75" customHeight="1">
      <c r="B46" s="433" t="s">
        <v>470</v>
      </c>
      <c r="C46" s="434"/>
      <c r="D46" s="434"/>
      <c r="E46" s="434"/>
      <c r="F46" s="426">
        <f t="shared" si="2"/>
        <v>13107.6</v>
      </c>
      <c r="G46" s="426"/>
      <c r="H46" s="426">
        <f t="shared" si="3"/>
        <v>13703.4</v>
      </c>
      <c r="I46" s="426"/>
      <c r="J46" s="306" t="s">
        <v>84</v>
      </c>
      <c r="K46" s="319"/>
      <c r="M46" s="209">
        <v>11916</v>
      </c>
    </row>
    <row r="47" spans="2:13" ht="33.75" customHeight="1">
      <c r="B47" s="433" t="s">
        <v>471</v>
      </c>
      <c r="C47" s="434"/>
      <c r="D47" s="434"/>
      <c r="E47" s="434"/>
      <c r="F47" s="426">
        <f t="shared" si="2"/>
        <v>689.04</v>
      </c>
      <c r="G47" s="426"/>
      <c r="H47" s="426">
        <f t="shared" si="3"/>
        <v>720.36</v>
      </c>
      <c r="I47" s="426"/>
      <c r="J47" s="306" t="s">
        <v>84</v>
      </c>
      <c r="K47" s="319"/>
      <c r="M47" s="209">
        <v>626.4</v>
      </c>
    </row>
    <row r="48" spans="2:13" ht="33.75" customHeight="1">
      <c r="B48" s="433" t="s">
        <v>472</v>
      </c>
      <c r="C48" s="434"/>
      <c r="D48" s="434"/>
      <c r="E48" s="434"/>
      <c r="F48" s="426">
        <f t="shared" si="2"/>
        <v>1568.16</v>
      </c>
      <c r="G48" s="426"/>
      <c r="H48" s="426">
        <f t="shared" si="3"/>
        <v>1639.44</v>
      </c>
      <c r="I48" s="426"/>
      <c r="J48" s="306" t="s">
        <v>84</v>
      </c>
      <c r="K48" s="319"/>
      <c r="M48" s="209">
        <v>1425.6</v>
      </c>
    </row>
    <row r="49" spans="2:13" ht="33.75" customHeight="1">
      <c r="B49" s="433" t="s">
        <v>473</v>
      </c>
      <c r="C49" s="434"/>
      <c r="D49" s="434"/>
      <c r="E49" s="434"/>
      <c r="F49" s="426">
        <f t="shared" si="2"/>
        <v>2970</v>
      </c>
      <c r="G49" s="426"/>
      <c r="H49" s="426">
        <f t="shared" si="3"/>
        <v>3105</v>
      </c>
      <c r="I49" s="426"/>
      <c r="J49" s="306" t="s">
        <v>84</v>
      </c>
      <c r="K49" s="319"/>
      <c r="M49" s="209">
        <v>2700</v>
      </c>
    </row>
    <row r="50" spans="2:13" ht="33.75" customHeight="1">
      <c r="B50" s="433" t="s">
        <v>474</v>
      </c>
      <c r="C50" s="434"/>
      <c r="D50" s="434"/>
      <c r="E50" s="434"/>
      <c r="F50" s="426">
        <f t="shared" si="2"/>
        <v>546.48</v>
      </c>
      <c r="G50" s="426"/>
      <c r="H50" s="426">
        <f t="shared" si="3"/>
        <v>571.32</v>
      </c>
      <c r="I50" s="426"/>
      <c r="J50" s="306" t="s">
        <v>84</v>
      </c>
      <c r="K50" s="319"/>
      <c r="M50" s="209">
        <v>496.8</v>
      </c>
    </row>
    <row r="51" spans="2:13" ht="33.75" customHeight="1">
      <c r="B51" s="433" t="s">
        <v>475</v>
      </c>
      <c r="C51" s="434"/>
      <c r="D51" s="434"/>
      <c r="E51" s="434"/>
      <c r="F51" s="426">
        <f t="shared" si="2"/>
        <v>1283.0400000000002</v>
      </c>
      <c r="G51" s="426"/>
      <c r="H51" s="426">
        <f t="shared" si="3"/>
        <v>1341.36</v>
      </c>
      <c r="I51" s="426"/>
      <c r="J51" s="306" t="s">
        <v>84</v>
      </c>
      <c r="K51" s="319"/>
      <c r="M51" s="209">
        <v>1166.4</v>
      </c>
    </row>
    <row r="52" spans="2:13" ht="33.75" customHeight="1">
      <c r="B52" s="433" t="s">
        <v>476</v>
      </c>
      <c r="C52" s="434"/>
      <c r="D52" s="434"/>
      <c r="E52" s="434"/>
      <c r="F52" s="426">
        <f t="shared" si="2"/>
        <v>3762</v>
      </c>
      <c r="G52" s="426"/>
      <c r="H52" s="426">
        <f t="shared" si="3"/>
        <v>3933</v>
      </c>
      <c r="I52" s="426"/>
      <c r="J52" s="306" t="s">
        <v>84</v>
      </c>
      <c r="K52" s="319"/>
      <c r="M52" s="209">
        <v>3420</v>
      </c>
    </row>
    <row r="53" spans="2:13" ht="33.75" customHeight="1">
      <c r="B53" s="433" t="s">
        <v>447</v>
      </c>
      <c r="C53" s="434"/>
      <c r="D53" s="434"/>
      <c r="E53" s="434"/>
      <c r="F53" s="426">
        <f t="shared" si="2"/>
        <v>232.98</v>
      </c>
      <c r="G53" s="426"/>
      <c r="H53" s="426">
        <f t="shared" si="3"/>
        <v>243.57</v>
      </c>
      <c r="I53" s="426"/>
      <c r="J53" s="306" t="s">
        <v>84</v>
      </c>
      <c r="K53" s="319"/>
      <c r="M53" s="209">
        <v>211.8</v>
      </c>
    </row>
    <row r="54" spans="2:13" ht="33.75" customHeight="1">
      <c r="B54" s="433" t="s">
        <v>448</v>
      </c>
      <c r="C54" s="434"/>
      <c r="D54" s="434"/>
      <c r="E54" s="434"/>
      <c r="F54" s="426">
        <f t="shared" si="2"/>
        <v>127.38</v>
      </c>
      <c r="G54" s="426"/>
      <c r="H54" s="426">
        <f t="shared" si="3"/>
        <v>133.17</v>
      </c>
      <c r="I54" s="426"/>
      <c r="J54" s="306" t="s">
        <v>84</v>
      </c>
      <c r="K54" s="319"/>
      <c r="M54" s="209">
        <v>115.8</v>
      </c>
    </row>
    <row r="55" spans="2:13" ht="33.75" customHeight="1">
      <c r="B55" s="433" t="s">
        <v>449</v>
      </c>
      <c r="C55" s="434"/>
      <c r="D55" s="434"/>
      <c r="E55" s="434"/>
      <c r="F55" s="426">
        <f t="shared" si="2"/>
        <v>409.2</v>
      </c>
      <c r="G55" s="426"/>
      <c r="H55" s="426">
        <f t="shared" si="3"/>
        <v>427.8</v>
      </c>
      <c r="I55" s="426"/>
      <c r="J55" s="306" t="s">
        <v>84</v>
      </c>
      <c r="K55" s="319"/>
      <c r="M55" s="209">
        <v>372</v>
      </c>
    </row>
    <row r="56" spans="2:13" ht="33.75" customHeight="1">
      <c r="B56" s="433" t="s">
        <v>450</v>
      </c>
      <c r="C56" s="434"/>
      <c r="D56" s="434"/>
      <c r="E56" s="434"/>
      <c r="F56" s="426">
        <f t="shared" si="2"/>
        <v>867.24</v>
      </c>
      <c r="G56" s="426"/>
      <c r="H56" s="426">
        <f t="shared" si="3"/>
        <v>906.66</v>
      </c>
      <c r="I56" s="426"/>
      <c r="J56" s="306" t="s">
        <v>84</v>
      </c>
      <c r="K56" s="319"/>
      <c r="M56" s="209">
        <v>788.4</v>
      </c>
    </row>
    <row r="57" spans="2:13" ht="33.75" customHeight="1" thickBot="1">
      <c r="B57" s="435" t="s">
        <v>451</v>
      </c>
      <c r="C57" s="436"/>
      <c r="D57" s="436"/>
      <c r="E57" s="436"/>
      <c r="F57" s="426">
        <f t="shared" si="2"/>
        <v>487.08</v>
      </c>
      <c r="G57" s="426"/>
      <c r="H57" s="426">
        <f t="shared" si="3"/>
        <v>509.22</v>
      </c>
      <c r="I57" s="426"/>
      <c r="J57" s="307" t="s">
        <v>84</v>
      </c>
      <c r="K57" s="319"/>
      <c r="M57" s="209">
        <v>442.8</v>
      </c>
    </row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</sheetData>
  <sheetProtection selectLockedCells="1" selectUnlockedCells="1"/>
  <mergeCells count="100">
    <mergeCell ref="B57:E57"/>
    <mergeCell ref="F57:G57"/>
    <mergeCell ref="H57:I57"/>
    <mergeCell ref="B55:E55"/>
    <mergeCell ref="F55:G55"/>
    <mergeCell ref="H55:I55"/>
    <mergeCell ref="B56:E56"/>
    <mergeCell ref="F56:G56"/>
    <mergeCell ref="H56:I56"/>
    <mergeCell ref="B53:E53"/>
    <mergeCell ref="F53:G53"/>
    <mergeCell ref="H53:I53"/>
    <mergeCell ref="B54:E54"/>
    <mergeCell ref="F54:G54"/>
    <mergeCell ref="H54:I54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43:E43"/>
    <mergeCell ref="F43:G43"/>
    <mergeCell ref="H43:I43"/>
    <mergeCell ref="B44:E44"/>
    <mergeCell ref="F44:G44"/>
    <mergeCell ref="H44:I44"/>
    <mergeCell ref="B41:E41"/>
    <mergeCell ref="F41:G41"/>
    <mergeCell ref="H41:I41"/>
    <mergeCell ref="B42:E42"/>
    <mergeCell ref="F42:G42"/>
    <mergeCell ref="H42:I42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A1:L14"/>
    <mergeCell ref="B25:E25"/>
    <mergeCell ref="F25:G25"/>
    <mergeCell ref="H25:I25"/>
    <mergeCell ref="B26:E26"/>
    <mergeCell ref="F26:G26"/>
    <mergeCell ref="H26:I26"/>
  </mergeCells>
  <printOptions/>
  <pageMargins left="0.25" right="0.25" top="0.75" bottom="0.75" header="0.3" footer="0.3"/>
  <pageSetup horizontalDpi="600" verticalDpi="600" orientation="portrait" paperSize="9" scale="3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75" zoomScaleNormal="75" zoomScaleSheetLayoutView="75" zoomScalePageLayoutView="0" workbookViewId="0" topLeftCell="A23">
      <selection activeCell="K28" sqref="K28"/>
    </sheetView>
  </sheetViews>
  <sheetFormatPr defaultColWidth="9.140625" defaultRowHeight="12.75"/>
  <cols>
    <col min="1" max="1" width="17.140625" style="0" customWidth="1"/>
    <col min="2" max="2" width="18.00390625" style="0" customWidth="1"/>
    <col min="3" max="3" width="11.28125" style="0" customWidth="1"/>
    <col min="4" max="4" width="48.8515625" style="0" customWidth="1"/>
    <col min="5" max="5" width="15.140625" style="0" customWidth="1"/>
    <col min="6" max="6" width="23.28125" style="0" customWidth="1"/>
    <col min="8" max="8" width="18.8515625" style="0" customWidth="1"/>
    <col min="9" max="9" width="16.8515625" style="0" customWidth="1"/>
    <col min="10" max="10" width="28.28125" style="0" customWidth="1"/>
    <col min="11" max="11" width="13.7109375" style="0" customWidth="1"/>
    <col min="12" max="12" width="16.140625" style="0" customWidth="1"/>
    <col min="13" max="13" width="36.57421875" style="0" customWidth="1"/>
    <col min="14" max="14" width="35.8515625" style="0" customWidth="1"/>
    <col min="15" max="15" width="14.140625" style="0" customWidth="1"/>
    <col min="16" max="16" width="12.57421875" style="0" customWidth="1"/>
    <col min="17" max="17" width="9.8515625" style="0" customWidth="1"/>
    <col min="19" max="19" width="0.2890625" style="0" customWidth="1"/>
  </cols>
  <sheetData>
    <row r="1" spans="1:12" ht="12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spans="1:12" ht="12.7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</row>
    <row r="9" spans="1:12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</row>
    <row r="10" spans="1:12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</row>
    <row r="11" spans="1:12" ht="12.75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</row>
    <row r="12" spans="1:12" ht="12.75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</row>
    <row r="13" spans="1:12" ht="12.7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</row>
    <row r="14" spans="1:12" ht="12.75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</row>
    <row r="15" spans="8:12" ht="30.75">
      <c r="H15" s="151" t="s">
        <v>627</v>
      </c>
      <c r="J15" s="89"/>
      <c r="K15" s="152"/>
      <c r="L15" s="152"/>
    </row>
    <row r="16" ht="13.5" thickBot="1"/>
    <row r="17" spans="2:12" ht="59.25" customHeight="1">
      <c r="B17" s="437" t="s">
        <v>144</v>
      </c>
      <c r="C17" s="437"/>
      <c r="D17" s="437"/>
      <c r="E17" s="437"/>
      <c r="F17" s="437"/>
      <c r="H17" s="197" t="s">
        <v>150</v>
      </c>
      <c r="I17" s="197"/>
      <c r="J17" s="197"/>
      <c r="K17" s="197"/>
      <c r="L17" s="197"/>
    </row>
    <row r="18" spans="2:12" ht="33.75" customHeight="1">
      <c r="B18" s="121" t="s">
        <v>145</v>
      </c>
      <c r="C18" s="122"/>
      <c r="D18" s="124"/>
      <c r="E18" s="153" t="s">
        <v>84</v>
      </c>
      <c r="F18" s="123">
        <v>675</v>
      </c>
      <c r="H18" s="157" t="s">
        <v>151</v>
      </c>
      <c r="I18" s="122"/>
      <c r="J18" s="122"/>
      <c r="K18" s="118" t="s">
        <v>84</v>
      </c>
      <c r="L18" s="123">
        <v>520</v>
      </c>
    </row>
    <row r="19" spans="2:12" ht="33.75" customHeight="1">
      <c r="B19" s="121" t="s">
        <v>146</v>
      </c>
      <c r="C19" s="122"/>
      <c r="D19" s="122"/>
      <c r="E19" s="118" t="s">
        <v>84</v>
      </c>
      <c r="F19" s="123"/>
      <c r="H19" s="157" t="s">
        <v>277</v>
      </c>
      <c r="I19" s="122"/>
      <c r="J19" s="122"/>
      <c r="K19" s="118" t="s">
        <v>84</v>
      </c>
      <c r="L19" s="123">
        <v>570</v>
      </c>
    </row>
    <row r="20" spans="2:12" ht="33.75" customHeight="1">
      <c r="B20" s="121" t="s">
        <v>147</v>
      </c>
      <c r="C20" s="122"/>
      <c r="D20" s="122"/>
      <c r="E20" s="118" t="s">
        <v>84</v>
      </c>
      <c r="F20" s="123"/>
      <c r="H20" s="157" t="s">
        <v>275</v>
      </c>
      <c r="I20" s="122"/>
      <c r="J20" s="122"/>
      <c r="K20" s="118" t="s">
        <v>84</v>
      </c>
      <c r="L20" s="123">
        <v>475</v>
      </c>
    </row>
    <row r="21" spans="2:12" ht="33.75" customHeight="1">
      <c r="B21" s="30" t="s">
        <v>258</v>
      </c>
      <c r="C21" s="122"/>
      <c r="D21" s="122"/>
      <c r="E21" s="118" t="s">
        <v>84</v>
      </c>
      <c r="F21" s="229"/>
      <c r="H21" s="157" t="s">
        <v>276</v>
      </c>
      <c r="I21" s="122"/>
      <c r="J21" s="122"/>
      <c r="K21" s="118" t="s">
        <v>84</v>
      </c>
      <c r="L21" s="123">
        <v>465</v>
      </c>
    </row>
    <row r="22" spans="2:12" ht="33.75" customHeight="1" thickBot="1">
      <c r="B22" s="121" t="s">
        <v>283</v>
      </c>
      <c r="C22" s="122"/>
      <c r="D22" s="122"/>
      <c r="E22" s="118" t="s">
        <v>84</v>
      </c>
      <c r="F22" s="123"/>
      <c r="H22" s="157" t="s">
        <v>498</v>
      </c>
      <c r="I22" s="122"/>
      <c r="J22" s="122"/>
      <c r="K22" s="118" t="s">
        <v>84</v>
      </c>
      <c r="L22" s="123">
        <v>270</v>
      </c>
    </row>
    <row r="23" spans="2:11" ht="33.75" customHeight="1" thickBot="1">
      <c r="B23" s="121" t="s">
        <v>148</v>
      </c>
      <c r="C23" s="122"/>
      <c r="D23" s="122"/>
      <c r="E23" s="118" t="s">
        <v>84</v>
      </c>
      <c r="F23" s="123"/>
      <c r="H23" s="197" t="s">
        <v>208</v>
      </c>
      <c r="I23" s="197"/>
      <c r="J23" s="197"/>
      <c r="K23" s="197"/>
    </row>
    <row r="24" spans="2:11" ht="33.75" customHeight="1">
      <c r="B24" s="437" t="s">
        <v>149</v>
      </c>
      <c r="C24" s="437"/>
      <c r="D24" s="437"/>
      <c r="E24" s="437"/>
      <c r="F24" s="437"/>
      <c r="H24" s="154" t="s">
        <v>212</v>
      </c>
      <c r="I24" s="155"/>
      <c r="J24" s="118" t="s">
        <v>209</v>
      </c>
      <c r="K24" s="123">
        <v>11.5</v>
      </c>
    </row>
    <row r="25" spans="2:11" ht="33.75" customHeight="1">
      <c r="B25" s="154" t="s">
        <v>380</v>
      </c>
      <c r="C25" s="155"/>
      <c r="D25" s="156"/>
      <c r="E25" s="118" t="s">
        <v>84</v>
      </c>
      <c r="F25" s="123">
        <v>710</v>
      </c>
      <c r="H25" s="154" t="s">
        <v>213</v>
      </c>
      <c r="I25" s="122"/>
      <c r="J25" s="118" t="s">
        <v>209</v>
      </c>
      <c r="K25" s="123"/>
    </row>
    <row r="26" spans="2:11" ht="33.75" customHeight="1">
      <c r="B26" s="154" t="s">
        <v>429</v>
      </c>
      <c r="C26" s="155"/>
      <c r="D26" s="156"/>
      <c r="E26" s="153" t="s">
        <v>84</v>
      </c>
      <c r="F26" s="123">
        <v>1210</v>
      </c>
      <c r="H26" s="154" t="s">
        <v>214</v>
      </c>
      <c r="I26" s="122"/>
      <c r="J26" s="118" t="s">
        <v>209</v>
      </c>
      <c r="K26" s="123">
        <v>18.5</v>
      </c>
    </row>
    <row r="27" spans="2:11" ht="33.75" customHeight="1">
      <c r="B27" s="154" t="s">
        <v>428</v>
      </c>
      <c r="C27" s="122"/>
      <c r="D27" s="124"/>
      <c r="E27" s="153" t="s">
        <v>84</v>
      </c>
      <c r="F27" s="123">
        <v>2160</v>
      </c>
      <c r="H27" s="154" t="s">
        <v>210</v>
      </c>
      <c r="I27" s="122"/>
      <c r="J27" s="118" t="s">
        <v>209</v>
      </c>
      <c r="K27" s="123"/>
    </row>
    <row r="28" spans="2:11" ht="33.75" customHeight="1">
      <c r="B28" s="154" t="s">
        <v>386</v>
      </c>
      <c r="C28" s="122"/>
      <c r="D28" s="122"/>
      <c r="E28" s="118" t="s">
        <v>84</v>
      </c>
      <c r="F28" s="123">
        <v>4536</v>
      </c>
      <c r="H28" s="154" t="s">
        <v>211</v>
      </c>
      <c r="I28" s="122"/>
      <c r="J28" s="118" t="s">
        <v>209</v>
      </c>
      <c r="K28" s="123"/>
    </row>
    <row r="29" spans="2:6" ht="38.25" customHeight="1">
      <c r="B29" s="154" t="s">
        <v>387</v>
      </c>
      <c r="C29" s="122"/>
      <c r="D29" s="122"/>
      <c r="E29" s="118" t="s">
        <v>84</v>
      </c>
      <c r="F29" s="123">
        <v>5690</v>
      </c>
    </row>
    <row r="30" spans="2:6" ht="33.75" customHeight="1">
      <c r="B30" s="154" t="s">
        <v>388</v>
      </c>
      <c r="C30" s="122"/>
      <c r="D30" s="122"/>
      <c r="E30" s="118" t="s">
        <v>84</v>
      </c>
      <c r="F30" s="123">
        <v>10460</v>
      </c>
    </row>
    <row r="31" spans="2:6" ht="33.75" customHeight="1">
      <c r="B31" s="30" t="s">
        <v>152</v>
      </c>
      <c r="C31" s="122"/>
      <c r="D31" s="122"/>
      <c r="E31" s="118" t="s">
        <v>84</v>
      </c>
      <c r="F31" s="123">
        <v>72</v>
      </c>
    </row>
    <row r="32" spans="2:6" ht="33.75" customHeight="1">
      <c r="B32" s="30" t="s">
        <v>153</v>
      </c>
      <c r="C32" s="122"/>
      <c r="D32" s="122"/>
      <c r="E32" s="118" t="s">
        <v>84</v>
      </c>
      <c r="F32" s="123">
        <v>95</v>
      </c>
    </row>
    <row r="33" spans="2:6" ht="33.75" customHeight="1">
      <c r="B33" s="30" t="s">
        <v>154</v>
      </c>
      <c r="C33" s="122"/>
      <c r="D33" s="122"/>
      <c r="E33" s="118" t="s">
        <v>84</v>
      </c>
      <c r="F33" s="123">
        <v>80</v>
      </c>
    </row>
    <row r="34" spans="2:6" ht="33.75" customHeight="1">
      <c r="B34" s="30" t="s">
        <v>155</v>
      </c>
      <c r="C34" s="122"/>
      <c r="D34" s="122"/>
      <c r="E34" s="118" t="s">
        <v>84</v>
      </c>
      <c r="F34" s="123">
        <v>193</v>
      </c>
    </row>
    <row r="35" spans="2:6" ht="33.75" customHeight="1">
      <c r="B35" s="30" t="s">
        <v>156</v>
      </c>
      <c r="C35" s="122"/>
      <c r="D35" s="122"/>
      <c r="E35" s="118" t="s">
        <v>84</v>
      </c>
      <c r="F35" s="123">
        <v>260</v>
      </c>
    </row>
    <row r="36" spans="2:7" ht="33.75" customHeight="1">
      <c r="B36" s="30" t="s">
        <v>157</v>
      </c>
      <c r="C36" s="122"/>
      <c r="D36" s="122"/>
      <c r="E36" s="118" t="s">
        <v>84</v>
      </c>
      <c r="F36" s="123">
        <v>350</v>
      </c>
      <c r="G36" s="33"/>
    </row>
    <row r="37" spans="2:6" ht="33.75" customHeight="1">
      <c r="B37" s="30" t="s">
        <v>158</v>
      </c>
      <c r="C37" s="122"/>
      <c r="D37" s="122"/>
      <c r="E37" s="118" t="s">
        <v>84</v>
      </c>
      <c r="F37" s="123">
        <v>455</v>
      </c>
    </row>
    <row r="38" spans="2:6" ht="33.75" customHeight="1">
      <c r="B38" s="30" t="s">
        <v>159</v>
      </c>
      <c r="C38" s="122"/>
      <c r="D38" s="122"/>
      <c r="E38" s="118" t="s">
        <v>84</v>
      </c>
      <c r="F38" s="123">
        <v>871</v>
      </c>
    </row>
    <row r="39" spans="2:6" ht="33.75" customHeight="1">
      <c r="B39" s="30" t="s">
        <v>160</v>
      </c>
      <c r="C39" s="122"/>
      <c r="D39" s="122"/>
      <c r="E39" s="118" t="s">
        <v>84</v>
      </c>
      <c r="F39" s="123"/>
    </row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</sheetData>
  <sheetProtection selectLockedCells="1" selectUnlockedCells="1"/>
  <mergeCells count="3">
    <mergeCell ref="B17:F17"/>
    <mergeCell ref="B24:F24"/>
    <mergeCell ref="A1:L14"/>
  </mergeCells>
  <printOptions/>
  <pageMargins left="0.25" right="0.25" top="0.75" bottom="0.75" header="0.3" footer="0.3"/>
  <pageSetup horizontalDpi="600" verticalDpi="600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="75" zoomScaleNormal="75" zoomScaleSheetLayoutView="75" zoomScalePageLayoutView="0" workbookViewId="0" topLeftCell="A13">
      <selection activeCell="K33" sqref="K33"/>
    </sheetView>
  </sheetViews>
  <sheetFormatPr defaultColWidth="9.140625" defaultRowHeight="12.75"/>
  <cols>
    <col min="2" max="2" width="11.7109375" style="0" customWidth="1"/>
    <col min="3" max="3" width="14.57421875" style="0" customWidth="1"/>
    <col min="4" max="4" width="13.7109375" style="0" customWidth="1"/>
    <col min="5" max="5" width="16.421875" style="0" customWidth="1"/>
    <col min="6" max="6" width="15.00390625" style="0" customWidth="1"/>
    <col min="7" max="7" width="0" style="0" hidden="1" customWidth="1"/>
    <col min="8" max="8" width="14.421875" style="0" customWidth="1"/>
    <col min="9" max="9" width="10.28125" style="0" customWidth="1"/>
    <col min="10" max="10" width="3.421875" style="0" customWidth="1"/>
    <col min="11" max="11" width="15.8515625" style="0" customWidth="1"/>
    <col min="12" max="12" width="10.421875" style="0" customWidth="1"/>
    <col min="13" max="13" width="15.00390625" style="0" customWidth="1"/>
    <col min="14" max="14" width="14.8515625" style="0" customWidth="1"/>
    <col min="15" max="15" width="15.140625" style="0" customWidth="1"/>
    <col min="16" max="16" width="14.57421875" style="0" customWidth="1"/>
  </cols>
  <sheetData>
    <row r="1" spans="1:17" s="2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s="2" customFormat="1" ht="19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s="2" customFormat="1" ht="19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s="2" customFormat="1" ht="19.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s="2" customFormat="1" ht="19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s="2" customFormat="1" ht="19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7" s="2" customFormat="1" ht="19.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</row>
    <row r="8" spans="1:17" s="2" customFormat="1" ht="19.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s="2" customFormat="1" ht="19.5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s="2" customFormat="1" ht="19.5" customHeigh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 ht="24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24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3:13" ht="27.75" customHeight="1">
      <c r="C13" s="89"/>
      <c r="D13" s="89"/>
      <c r="E13" s="89"/>
      <c r="F13" s="89"/>
      <c r="G13" s="89"/>
      <c r="H13" s="89"/>
      <c r="I13" s="89"/>
      <c r="J13" s="89"/>
      <c r="K13" s="89" t="s">
        <v>626</v>
      </c>
      <c r="L13" s="89"/>
      <c r="M13" s="89"/>
    </row>
    <row r="14" spans="3:13" ht="27.75" customHeight="1">
      <c r="C14" s="89"/>
      <c r="D14" s="89"/>
      <c r="E14" s="89"/>
      <c r="F14" s="89"/>
      <c r="G14" s="89"/>
      <c r="H14" s="89"/>
      <c r="I14" s="89" t="s">
        <v>161</v>
      </c>
      <c r="J14" s="89"/>
      <c r="K14" s="89"/>
      <c r="L14" s="89"/>
      <c r="M14" s="89"/>
    </row>
    <row r="15" spans="2:16" ht="34.5" customHeight="1">
      <c r="B15" s="452" t="s">
        <v>184</v>
      </c>
      <c r="C15" s="452"/>
      <c r="D15" s="452"/>
      <c r="E15" s="454" t="s">
        <v>290</v>
      </c>
      <c r="F15" s="447" t="s">
        <v>396</v>
      </c>
      <c r="G15" s="448"/>
      <c r="H15" s="448"/>
      <c r="I15" s="448"/>
      <c r="J15" s="448"/>
      <c r="K15" s="448"/>
      <c r="L15" s="458"/>
      <c r="M15" s="447" t="s">
        <v>67</v>
      </c>
      <c r="N15" s="451"/>
      <c r="O15" s="451"/>
      <c r="P15" s="451"/>
    </row>
    <row r="16" spans="2:16" ht="46.5" customHeight="1">
      <c r="B16" s="453"/>
      <c r="C16" s="453"/>
      <c r="D16" s="453"/>
      <c r="E16" s="455"/>
      <c r="F16" s="249" t="s">
        <v>291</v>
      </c>
      <c r="G16" s="249"/>
      <c r="H16" s="249" t="s">
        <v>292</v>
      </c>
      <c r="I16" s="456" t="s">
        <v>382</v>
      </c>
      <c r="J16" s="457"/>
      <c r="K16" s="264" t="s">
        <v>381</v>
      </c>
      <c r="L16" s="459"/>
      <c r="M16" s="249" t="s">
        <v>291</v>
      </c>
      <c r="N16" s="249" t="s">
        <v>292</v>
      </c>
      <c r="O16" s="264" t="s">
        <v>382</v>
      </c>
      <c r="P16" s="264" t="s">
        <v>381</v>
      </c>
    </row>
    <row r="17" spans="2:16" ht="34.5" customHeight="1">
      <c r="B17" s="440" t="s">
        <v>293</v>
      </c>
      <c r="C17" s="441"/>
      <c r="D17" s="442"/>
      <c r="E17" s="251" t="s">
        <v>300</v>
      </c>
      <c r="F17" s="231"/>
      <c r="G17" s="231"/>
      <c r="H17" s="252">
        <v>10.5</v>
      </c>
      <c r="I17" s="438"/>
      <c r="J17" s="439"/>
      <c r="K17" s="252">
        <v>17.5</v>
      </c>
      <c r="L17" s="459"/>
      <c r="M17" s="253"/>
      <c r="N17" s="254">
        <f>H17/100*110</f>
        <v>11.549999999999999</v>
      </c>
      <c r="O17" s="254"/>
      <c r="P17" s="254">
        <f>K17/100*110</f>
        <v>19.25</v>
      </c>
    </row>
    <row r="18" spans="2:16" ht="34.5" customHeight="1">
      <c r="B18" s="440" t="s">
        <v>247</v>
      </c>
      <c r="C18" s="441"/>
      <c r="D18" s="442"/>
      <c r="E18" s="250" t="s">
        <v>301</v>
      </c>
      <c r="F18" s="252"/>
      <c r="G18" s="252"/>
      <c r="H18" s="252">
        <v>12</v>
      </c>
      <c r="I18" s="438"/>
      <c r="J18" s="439"/>
      <c r="K18" s="252">
        <v>19.5</v>
      </c>
      <c r="L18" s="459"/>
      <c r="M18" s="253"/>
      <c r="N18" s="254">
        <f aca="true" t="shared" si="0" ref="N18:N47">H18/100*110</f>
        <v>13.2</v>
      </c>
      <c r="O18" s="254"/>
      <c r="P18" s="254">
        <f aca="true" t="shared" si="1" ref="P18:P47">K18/100*110</f>
        <v>21.45</v>
      </c>
    </row>
    <row r="19" spans="2:16" ht="34.5" customHeight="1">
      <c r="B19" s="440" t="s">
        <v>294</v>
      </c>
      <c r="C19" s="441"/>
      <c r="D19" s="442"/>
      <c r="E19" s="250" t="s">
        <v>302</v>
      </c>
      <c r="F19" s="252"/>
      <c r="G19" s="252"/>
      <c r="H19" s="252">
        <v>12</v>
      </c>
      <c r="I19" s="438"/>
      <c r="J19" s="439"/>
      <c r="K19" s="252">
        <v>20.5</v>
      </c>
      <c r="L19" s="459"/>
      <c r="M19" s="253"/>
      <c r="N19" s="254">
        <f t="shared" si="0"/>
        <v>13.2</v>
      </c>
      <c r="O19" s="254"/>
      <c r="P19" s="254">
        <f t="shared" si="1"/>
        <v>22.549999999999997</v>
      </c>
    </row>
    <row r="20" spans="2:16" ht="34.5" customHeight="1">
      <c r="B20" s="440" t="s">
        <v>345</v>
      </c>
      <c r="C20" s="441"/>
      <c r="D20" s="442"/>
      <c r="E20" s="250" t="s">
        <v>303</v>
      </c>
      <c r="F20" s="252"/>
      <c r="G20" s="252"/>
      <c r="H20" s="252">
        <v>13.5</v>
      </c>
      <c r="I20" s="438"/>
      <c r="J20" s="439"/>
      <c r="K20" s="252">
        <v>22.5</v>
      </c>
      <c r="L20" s="459"/>
      <c r="M20" s="253"/>
      <c r="N20" s="254">
        <f t="shared" si="0"/>
        <v>14.850000000000001</v>
      </c>
      <c r="O20" s="254"/>
      <c r="P20" s="254">
        <f t="shared" si="1"/>
        <v>24.75</v>
      </c>
    </row>
    <row r="21" spans="2:16" ht="34.5" customHeight="1">
      <c r="B21" s="440" t="s">
        <v>320</v>
      </c>
      <c r="C21" s="441"/>
      <c r="D21" s="442"/>
      <c r="E21" s="250" t="s">
        <v>304</v>
      </c>
      <c r="F21" s="252"/>
      <c r="G21" s="252"/>
      <c r="H21" s="252">
        <v>14</v>
      </c>
      <c r="I21" s="438"/>
      <c r="J21" s="439"/>
      <c r="K21" s="252">
        <v>23.5</v>
      </c>
      <c r="L21" s="459"/>
      <c r="M21" s="253"/>
      <c r="N21" s="254">
        <f t="shared" si="0"/>
        <v>15.400000000000002</v>
      </c>
      <c r="O21" s="254"/>
      <c r="P21" s="254">
        <f t="shared" si="1"/>
        <v>25.849999999999998</v>
      </c>
    </row>
    <row r="22" spans="2:16" ht="34.5" customHeight="1">
      <c r="B22" s="440" t="s">
        <v>295</v>
      </c>
      <c r="C22" s="441"/>
      <c r="D22" s="442"/>
      <c r="E22" s="250" t="s">
        <v>305</v>
      </c>
      <c r="F22" s="252"/>
      <c r="G22" s="252"/>
      <c r="H22" s="252">
        <v>15</v>
      </c>
      <c r="I22" s="438"/>
      <c r="J22" s="439"/>
      <c r="K22" s="252">
        <v>25</v>
      </c>
      <c r="L22" s="459"/>
      <c r="M22" s="253"/>
      <c r="N22" s="254">
        <f t="shared" si="0"/>
        <v>16.5</v>
      </c>
      <c r="O22" s="254"/>
      <c r="P22" s="254">
        <f t="shared" si="1"/>
        <v>27.5</v>
      </c>
    </row>
    <row r="23" spans="2:16" ht="34.5" customHeight="1">
      <c r="B23" s="440" t="s">
        <v>350</v>
      </c>
      <c r="C23" s="441"/>
      <c r="D23" s="442"/>
      <c r="E23" s="250" t="s">
        <v>351</v>
      </c>
      <c r="F23" s="252"/>
      <c r="G23" s="252"/>
      <c r="H23" s="252">
        <v>16</v>
      </c>
      <c r="I23" s="438"/>
      <c r="J23" s="439"/>
      <c r="K23" s="252">
        <v>26.5</v>
      </c>
      <c r="L23" s="459"/>
      <c r="M23" s="253"/>
      <c r="N23" s="254">
        <f t="shared" si="0"/>
        <v>17.6</v>
      </c>
      <c r="O23" s="254"/>
      <c r="P23" s="254">
        <f t="shared" si="1"/>
        <v>29.150000000000002</v>
      </c>
    </row>
    <row r="24" spans="2:16" ht="34.5" customHeight="1">
      <c r="B24" s="440" t="s">
        <v>218</v>
      </c>
      <c r="C24" s="441"/>
      <c r="D24" s="442"/>
      <c r="E24" s="250" t="s">
        <v>306</v>
      </c>
      <c r="F24" s="252"/>
      <c r="G24" s="252"/>
      <c r="H24" s="252">
        <v>16</v>
      </c>
      <c r="I24" s="438"/>
      <c r="J24" s="439"/>
      <c r="K24" s="252">
        <v>27</v>
      </c>
      <c r="L24" s="459"/>
      <c r="M24" s="253"/>
      <c r="N24" s="254">
        <f t="shared" si="0"/>
        <v>17.6</v>
      </c>
      <c r="O24" s="254"/>
      <c r="P24" s="254">
        <f t="shared" si="1"/>
        <v>29.700000000000003</v>
      </c>
    </row>
    <row r="25" spans="2:16" ht="34.5" customHeight="1">
      <c r="B25" s="440" t="s">
        <v>322</v>
      </c>
      <c r="C25" s="441"/>
      <c r="D25" s="442"/>
      <c r="E25" s="250" t="s">
        <v>323</v>
      </c>
      <c r="F25" s="252"/>
      <c r="G25" s="252"/>
      <c r="H25" s="252">
        <v>17.5</v>
      </c>
      <c r="I25" s="438"/>
      <c r="J25" s="439"/>
      <c r="K25" s="252">
        <v>29</v>
      </c>
      <c r="L25" s="459"/>
      <c r="M25" s="253"/>
      <c r="N25" s="254">
        <f t="shared" si="0"/>
        <v>19.25</v>
      </c>
      <c r="O25" s="254"/>
      <c r="P25" s="254">
        <f t="shared" si="1"/>
        <v>31.9</v>
      </c>
    </row>
    <row r="26" spans="2:16" ht="34.5" customHeight="1">
      <c r="B26" s="443" t="s">
        <v>346</v>
      </c>
      <c r="C26" s="444"/>
      <c r="D26" s="445"/>
      <c r="E26" s="250" t="s">
        <v>307</v>
      </c>
      <c r="F26" s="252"/>
      <c r="G26" s="252"/>
      <c r="H26" s="252">
        <v>18</v>
      </c>
      <c r="I26" s="438"/>
      <c r="J26" s="439"/>
      <c r="K26" s="252">
        <v>30.5</v>
      </c>
      <c r="L26" s="459"/>
      <c r="M26" s="253"/>
      <c r="N26" s="254">
        <f t="shared" si="0"/>
        <v>19.8</v>
      </c>
      <c r="O26" s="254"/>
      <c r="P26" s="254">
        <f t="shared" si="1"/>
        <v>33.55</v>
      </c>
    </row>
    <row r="27" spans="2:16" ht="34.5" customHeight="1">
      <c r="B27" s="443" t="s">
        <v>296</v>
      </c>
      <c r="C27" s="444"/>
      <c r="D27" s="445"/>
      <c r="E27" s="250" t="s">
        <v>308</v>
      </c>
      <c r="F27" s="252"/>
      <c r="G27" s="252"/>
      <c r="H27" s="252">
        <v>20</v>
      </c>
      <c r="I27" s="438"/>
      <c r="J27" s="439"/>
      <c r="K27" s="252">
        <v>33.5</v>
      </c>
      <c r="L27" s="459"/>
      <c r="M27" s="253"/>
      <c r="N27" s="254">
        <f t="shared" si="0"/>
        <v>22</v>
      </c>
      <c r="O27" s="254"/>
      <c r="P27" s="254">
        <f t="shared" si="1"/>
        <v>36.85</v>
      </c>
    </row>
    <row r="28" spans="2:16" ht="34.5" customHeight="1">
      <c r="B28" s="443" t="s">
        <v>297</v>
      </c>
      <c r="C28" s="444"/>
      <c r="D28" s="445"/>
      <c r="E28" s="250" t="s">
        <v>309</v>
      </c>
      <c r="F28" s="252"/>
      <c r="G28" s="252"/>
      <c r="H28" s="252">
        <v>22</v>
      </c>
      <c r="I28" s="438"/>
      <c r="J28" s="439"/>
      <c r="K28" s="252">
        <v>37</v>
      </c>
      <c r="L28" s="459"/>
      <c r="M28" s="253"/>
      <c r="N28" s="254">
        <f t="shared" si="0"/>
        <v>24.2</v>
      </c>
      <c r="O28" s="254"/>
      <c r="P28" s="254">
        <f t="shared" si="1"/>
        <v>40.7</v>
      </c>
    </row>
    <row r="29" spans="2:16" ht="34.5" customHeight="1">
      <c r="B29" s="440" t="s">
        <v>298</v>
      </c>
      <c r="C29" s="441"/>
      <c r="D29" s="442"/>
      <c r="E29" s="250" t="s">
        <v>310</v>
      </c>
      <c r="F29" s="252"/>
      <c r="G29" s="252"/>
      <c r="H29" s="252">
        <v>22.5</v>
      </c>
      <c r="I29" s="438"/>
      <c r="J29" s="439"/>
      <c r="K29" s="252">
        <v>37.5</v>
      </c>
      <c r="L29" s="459"/>
      <c r="M29" s="253"/>
      <c r="N29" s="254">
        <f t="shared" si="0"/>
        <v>24.75</v>
      </c>
      <c r="O29" s="254"/>
      <c r="P29" s="254">
        <f t="shared" si="1"/>
        <v>41.25</v>
      </c>
    </row>
    <row r="30" spans="2:16" ht="34.5" customHeight="1">
      <c r="B30" s="440" t="s">
        <v>299</v>
      </c>
      <c r="C30" s="441"/>
      <c r="D30" s="442"/>
      <c r="E30" s="250" t="s">
        <v>311</v>
      </c>
      <c r="F30" s="252"/>
      <c r="G30" s="252"/>
      <c r="H30" s="252">
        <v>23</v>
      </c>
      <c r="I30" s="438"/>
      <c r="J30" s="439"/>
      <c r="K30" s="252">
        <v>38.5</v>
      </c>
      <c r="L30" s="459"/>
      <c r="M30" s="253"/>
      <c r="N30" s="254">
        <f t="shared" si="0"/>
        <v>25.3</v>
      </c>
      <c r="O30" s="254"/>
      <c r="P30" s="254">
        <f t="shared" si="1"/>
        <v>42.35</v>
      </c>
    </row>
    <row r="31" spans="2:16" ht="34.5" customHeight="1">
      <c r="B31" s="443" t="s">
        <v>347</v>
      </c>
      <c r="C31" s="444"/>
      <c r="D31" s="445"/>
      <c r="E31" s="250" t="s">
        <v>123</v>
      </c>
      <c r="F31" s="252"/>
      <c r="G31" s="252"/>
      <c r="H31" s="252">
        <v>24</v>
      </c>
      <c r="I31" s="438"/>
      <c r="J31" s="439"/>
      <c r="K31" s="252">
        <v>40.5</v>
      </c>
      <c r="L31" s="459"/>
      <c r="M31" s="253"/>
      <c r="N31" s="254">
        <f t="shared" si="0"/>
        <v>26.4</v>
      </c>
      <c r="O31" s="254"/>
      <c r="P31" s="254">
        <f t="shared" si="1"/>
        <v>44.550000000000004</v>
      </c>
    </row>
    <row r="32" spans="2:16" ht="34.5" customHeight="1">
      <c r="B32" s="440" t="s">
        <v>321</v>
      </c>
      <c r="C32" s="441"/>
      <c r="D32" s="442"/>
      <c r="E32" s="250" t="s">
        <v>312</v>
      </c>
      <c r="F32" s="252"/>
      <c r="G32" s="252"/>
      <c r="H32" s="252">
        <v>26</v>
      </c>
      <c r="I32" s="438"/>
      <c r="J32" s="439"/>
      <c r="K32" s="252">
        <v>43.5</v>
      </c>
      <c r="L32" s="459"/>
      <c r="M32" s="253"/>
      <c r="N32" s="254">
        <f t="shared" si="0"/>
        <v>28.6</v>
      </c>
      <c r="O32" s="254"/>
      <c r="P32" s="254">
        <f t="shared" si="1"/>
        <v>47.85</v>
      </c>
    </row>
    <row r="33" spans="2:16" ht="34.5" customHeight="1">
      <c r="B33" s="440" t="s">
        <v>324</v>
      </c>
      <c r="C33" s="441"/>
      <c r="D33" s="442"/>
      <c r="E33" s="250" t="s">
        <v>325</v>
      </c>
      <c r="F33" s="252"/>
      <c r="G33" s="252"/>
      <c r="H33" s="252">
        <v>28</v>
      </c>
      <c r="I33" s="438"/>
      <c r="J33" s="439"/>
      <c r="K33" s="252">
        <v>47</v>
      </c>
      <c r="L33" s="459"/>
      <c r="M33" s="253"/>
      <c r="N33" s="254">
        <f t="shared" si="0"/>
        <v>30.800000000000004</v>
      </c>
      <c r="O33" s="254"/>
      <c r="P33" s="254">
        <f t="shared" si="1"/>
        <v>51.699999999999996</v>
      </c>
    </row>
    <row r="34" spans="2:16" ht="34.5" customHeight="1">
      <c r="B34" s="443" t="s">
        <v>326</v>
      </c>
      <c r="C34" s="444"/>
      <c r="D34" s="445"/>
      <c r="E34" s="250" t="s">
        <v>313</v>
      </c>
      <c r="F34" s="252"/>
      <c r="G34" s="252"/>
      <c r="H34" s="252">
        <v>30</v>
      </c>
      <c r="I34" s="438"/>
      <c r="J34" s="439"/>
      <c r="K34" s="252">
        <v>50.5</v>
      </c>
      <c r="L34" s="459"/>
      <c r="M34" s="253"/>
      <c r="N34" s="254">
        <f t="shared" si="0"/>
        <v>33</v>
      </c>
      <c r="O34" s="254"/>
      <c r="P34" s="254">
        <f t="shared" si="1"/>
        <v>55.55</v>
      </c>
    </row>
    <row r="35" spans="2:16" ht="34.5" customHeight="1">
      <c r="B35" s="440" t="s">
        <v>327</v>
      </c>
      <c r="C35" s="441"/>
      <c r="D35" s="442"/>
      <c r="E35" s="250" t="s">
        <v>328</v>
      </c>
      <c r="F35" s="252"/>
      <c r="G35" s="252"/>
      <c r="H35" s="252">
        <v>31</v>
      </c>
      <c r="I35" s="438"/>
      <c r="J35" s="439"/>
      <c r="K35" s="252">
        <v>52</v>
      </c>
      <c r="L35" s="459"/>
      <c r="M35" s="253"/>
      <c r="N35" s="254">
        <f t="shared" si="0"/>
        <v>34.1</v>
      </c>
      <c r="O35" s="254"/>
      <c r="P35" s="254">
        <f t="shared" si="1"/>
        <v>57.2</v>
      </c>
    </row>
    <row r="36" spans="2:16" ht="34.5" customHeight="1">
      <c r="B36" s="440" t="s">
        <v>329</v>
      </c>
      <c r="C36" s="441"/>
      <c r="D36" s="442"/>
      <c r="E36" s="250" t="s">
        <v>330</v>
      </c>
      <c r="F36" s="252"/>
      <c r="G36" s="252"/>
      <c r="H36" s="252">
        <v>32</v>
      </c>
      <c r="I36" s="438"/>
      <c r="J36" s="439"/>
      <c r="K36" s="252">
        <v>53.5</v>
      </c>
      <c r="L36" s="459"/>
      <c r="M36" s="253"/>
      <c r="N36" s="254">
        <f t="shared" si="0"/>
        <v>35.2</v>
      </c>
      <c r="O36" s="254"/>
      <c r="P36" s="254">
        <f t="shared" si="1"/>
        <v>58.85</v>
      </c>
    </row>
    <row r="37" spans="2:16" ht="34.5" customHeight="1">
      <c r="B37" s="440" t="s">
        <v>331</v>
      </c>
      <c r="C37" s="441"/>
      <c r="D37" s="442"/>
      <c r="E37" s="250" t="s">
        <v>332</v>
      </c>
      <c r="F37" s="252"/>
      <c r="G37" s="252"/>
      <c r="H37" s="252">
        <v>32.5</v>
      </c>
      <c r="I37" s="438"/>
      <c r="J37" s="439"/>
      <c r="K37" s="252">
        <v>54.5</v>
      </c>
      <c r="L37" s="459"/>
      <c r="M37" s="253"/>
      <c r="N37" s="254">
        <f t="shared" si="0"/>
        <v>35.75</v>
      </c>
      <c r="O37" s="254"/>
      <c r="P37" s="254">
        <f t="shared" si="1"/>
        <v>59.95</v>
      </c>
    </row>
    <row r="38" spans="2:16" ht="34.5" customHeight="1">
      <c r="B38" s="443" t="s">
        <v>348</v>
      </c>
      <c r="C38" s="444"/>
      <c r="D38" s="445"/>
      <c r="E38" s="250" t="s">
        <v>314</v>
      </c>
      <c r="F38" s="252"/>
      <c r="G38" s="252"/>
      <c r="H38" s="252">
        <v>33.5</v>
      </c>
      <c r="I38" s="438"/>
      <c r="J38" s="439"/>
      <c r="K38" s="252">
        <v>56</v>
      </c>
      <c r="L38" s="459"/>
      <c r="M38" s="253"/>
      <c r="N38" s="254">
        <f t="shared" si="0"/>
        <v>36.85</v>
      </c>
      <c r="O38" s="254"/>
      <c r="P38" s="254">
        <f t="shared" si="1"/>
        <v>61.60000000000001</v>
      </c>
    </row>
    <row r="39" spans="2:16" ht="34.5" customHeight="1">
      <c r="B39" s="261"/>
      <c r="C39" s="262" t="s">
        <v>352</v>
      </c>
      <c r="D39" s="263"/>
      <c r="E39" s="250" t="s">
        <v>353</v>
      </c>
      <c r="F39" s="252"/>
      <c r="G39" s="252"/>
      <c r="H39" s="252">
        <v>35.5</v>
      </c>
      <c r="I39" s="438"/>
      <c r="J39" s="439"/>
      <c r="K39" s="252">
        <v>59.5</v>
      </c>
      <c r="L39" s="459"/>
      <c r="M39" s="253"/>
      <c r="N39" s="254">
        <f t="shared" si="0"/>
        <v>39.05</v>
      </c>
      <c r="O39" s="254"/>
      <c r="P39" s="254">
        <f t="shared" si="1"/>
        <v>65.45</v>
      </c>
    </row>
    <row r="40" spans="2:16" ht="34.5" customHeight="1">
      <c r="B40" s="440" t="s">
        <v>333</v>
      </c>
      <c r="C40" s="441"/>
      <c r="D40" s="442"/>
      <c r="E40" s="250" t="s">
        <v>334</v>
      </c>
      <c r="F40" s="252"/>
      <c r="G40" s="252"/>
      <c r="H40" s="252">
        <v>36</v>
      </c>
      <c r="I40" s="438"/>
      <c r="J40" s="439"/>
      <c r="K40" s="252">
        <v>61</v>
      </c>
      <c r="L40" s="459"/>
      <c r="M40" s="253"/>
      <c r="N40" s="254">
        <f t="shared" si="0"/>
        <v>39.6</v>
      </c>
      <c r="O40" s="254"/>
      <c r="P40" s="254">
        <f t="shared" si="1"/>
        <v>67.1</v>
      </c>
    </row>
    <row r="41" spans="2:16" ht="34.5" customHeight="1">
      <c r="B41" s="443" t="s">
        <v>349</v>
      </c>
      <c r="C41" s="444"/>
      <c r="D41" s="445"/>
      <c r="E41" s="250" t="s">
        <v>315</v>
      </c>
      <c r="F41" s="252"/>
      <c r="G41" s="252"/>
      <c r="H41" s="252">
        <v>37.5</v>
      </c>
      <c r="I41" s="438"/>
      <c r="J41" s="439"/>
      <c r="K41" s="252">
        <v>63</v>
      </c>
      <c r="L41" s="459"/>
      <c r="M41" s="253"/>
      <c r="N41" s="254">
        <f t="shared" si="0"/>
        <v>41.25</v>
      </c>
      <c r="O41" s="254"/>
      <c r="P41" s="254">
        <f t="shared" si="1"/>
        <v>69.3</v>
      </c>
    </row>
    <row r="42" spans="2:16" ht="34.5" customHeight="1">
      <c r="B42" s="440" t="s">
        <v>335</v>
      </c>
      <c r="C42" s="441"/>
      <c r="D42" s="442"/>
      <c r="E42" s="250" t="s">
        <v>336</v>
      </c>
      <c r="F42" s="252"/>
      <c r="G42" s="252"/>
      <c r="H42" s="252">
        <v>38</v>
      </c>
      <c r="I42" s="438"/>
      <c r="J42" s="439"/>
      <c r="K42" s="252">
        <v>64</v>
      </c>
      <c r="L42" s="459"/>
      <c r="M42" s="253"/>
      <c r="N42" s="254">
        <f t="shared" si="0"/>
        <v>41.8</v>
      </c>
      <c r="O42" s="254"/>
      <c r="P42" s="254">
        <f t="shared" si="1"/>
        <v>70.4</v>
      </c>
    </row>
    <row r="43" spans="2:16" ht="34.5" customHeight="1">
      <c r="B43" s="440" t="s">
        <v>337</v>
      </c>
      <c r="C43" s="441"/>
      <c r="D43" s="442"/>
      <c r="E43" s="250" t="s">
        <v>338</v>
      </c>
      <c r="F43" s="252"/>
      <c r="G43" s="252"/>
      <c r="H43" s="252">
        <v>39.5</v>
      </c>
      <c r="I43" s="438"/>
      <c r="J43" s="439"/>
      <c r="K43" s="252">
        <v>66</v>
      </c>
      <c r="L43" s="459"/>
      <c r="M43" s="253"/>
      <c r="N43" s="254">
        <f t="shared" si="0"/>
        <v>43.45</v>
      </c>
      <c r="O43" s="254"/>
      <c r="P43" s="254">
        <f t="shared" si="1"/>
        <v>72.60000000000001</v>
      </c>
    </row>
    <row r="44" spans="2:16" ht="34.5" customHeight="1">
      <c r="B44" s="440" t="s">
        <v>219</v>
      </c>
      <c r="C44" s="441"/>
      <c r="D44" s="442"/>
      <c r="E44" s="250" t="s">
        <v>316</v>
      </c>
      <c r="F44" s="252"/>
      <c r="G44" s="252"/>
      <c r="H44" s="252">
        <v>41.5</v>
      </c>
      <c r="I44" s="438"/>
      <c r="J44" s="439"/>
      <c r="K44" s="252">
        <v>69.5</v>
      </c>
      <c r="L44" s="459"/>
      <c r="M44" s="253"/>
      <c r="N44" s="254">
        <f t="shared" si="0"/>
        <v>45.65</v>
      </c>
      <c r="O44" s="254"/>
      <c r="P44" s="254">
        <f t="shared" si="1"/>
        <v>76.44999999999999</v>
      </c>
    </row>
    <row r="45" spans="2:16" ht="34.5" customHeight="1">
      <c r="B45" s="440" t="s">
        <v>339</v>
      </c>
      <c r="C45" s="441"/>
      <c r="D45" s="442"/>
      <c r="E45" s="250" t="s">
        <v>340</v>
      </c>
      <c r="F45" s="252"/>
      <c r="G45" s="252"/>
      <c r="H45" s="252">
        <v>43.5</v>
      </c>
      <c r="I45" s="438"/>
      <c r="J45" s="439"/>
      <c r="K45" s="252">
        <v>72.5</v>
      </c>
      <c r="L45" s="459"/>
      <c r="M45" s="253"/>
      <c r="N45" s="254">
        <f t="shared" si="0"/>
        <v>47.85</v>
      </c>
      <c r="O45" s="254"/>
      <c r="P45" s="254">
        <f t="shared" si="1"/>
        <v>79.75</v>
      </c>
    </row>
    <row r="46" spans="2:16" ht="34.5" customHeight="1">
      <c r="B46" s="440" t="s">
        <v>477</v>
      </c>
      <c r="C46" s="441"/>
      <c r="D46" s="442"/>
      <c r="E46" s="250" t="s">
        <v>341</v>
      </c>
      <c r="F46" s="252"/>
      <c r="G46" s="252"/>
      <c r="H46" s="252">
        <v>47</v>
      </c>
      <c r="I46" s="438"/>
      <c r="J46" s="439"/>
      <c r="K46" s="252">
        <v>79.5</v>
      </c>
      <c r="L46" s="459"/>
      <c r="M46" s="253"/>
      <c r="N46" s="254">
        <f t="shared" si="0"/>
        <v>51.699999999999996</v>
      </c>
      <c r="O46" s="254"/>
      <c r="P46" s="254">
        <f t="shared" si="1"/>
        <v>87.45</v>
      </c>
    </row>
    <row r="47" spans="2:16" ht="34.5" customHeight="1">
      <c r="B47" s="440"/>
      <c r="C47" s="441"/>
      <c r="D47" s="442"/>
      <c r="E47" s="250" t="s">
        <v>478</v>
      </c>
      <c r="F47" s="252"/>
      <c r="G47" s="252"/>
      <c r="H47" s="252">
        <v>49</v>
      </c>
      <c r="I47" s="449"/>
      <c r="J47" s="450"/>
      <c r="K47" s="252">
        <v>82.5</v>
      </c>
      <c r="L47" s="460"/>
      <c r="M47" s="253"/>
      <c r="N47" s="254">
        <f t="shared" si="0"/>
        <v>53.9</v>
      </c>
      <c r="O47" s="254"/>
      <c r="P47" s="254">
        <f t="shared" si="1"/>
        <v>90.75</v>
      </c>
    </row>
    <row r="48" spans="3:14" ht="30" customHeight="1"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22"/>
    </row>
    <row r="49" spans="3:14" ht="30" customHeight="1">
      <c r="C49" s="160"/>
      <c r="D49" s="160"/>
      <c r="E49" s="160"/>
      <c r="F49" s="160"/>
      <c r="G49" s="160"/>
      <c r="H49" s="162"/>
      <c r="I49" s="162"/>
      <c r="J49" s="162"/>
      <c r="K49" s="162"/>
      <c r="L49" s="162"/>
      <c r="M49" s="162"/>
      <c r="N49" s="22"/>
    </row>
    <row r="50" spans="2:14" ht="30" customHeight="1">
      <c r="B50" s="255" t="s">
        <v>318</v>
      </c>
      <c r="D50" s="248"/>
      <c r="E50" s="248"/>
      <c r="F50" s="248"/>
      <c r="G50" s="248"/>
      <c r="H50" s="248"/>
      <c r="I50" s="248"/>
      <c r="J50" s="248"/>
      <c r="K50" s="248"/>
      <c r="L50" s="248"/>
      <c r="M50" s="162"/>
      <c r="N50" s="22"/>
    </row>
    <row r="51" spans="3:14" ht="33.75" customHeight="1"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162"/>
      <c r="N51" s="22"/>
    </row>
    <row r="52" spans="2:14" ht="33.75" customHeight="1">
      <c r="B52" s="256" t="s">
        <v>319</v>
      </c>
      <c r="C52" s="248"/>
      <c r="D52" s="248"/>
      <c r="E52" s="248"/>
      <c r="F52" s="248"/>
      <c r="G52" s="162"/>
      <c r="H52" s="248"/>
      <c r="I52" s="248"/>
      <c r="J52" s="248"/>
      <c r="K52" s="248"/>
      <c r="L52" s="248"/>
      <c r="M52" s="162"/>
      <c r="N52" s="22"/>
    </row>
    <row r="53" spans="3:14" ht="32.25" customHeight="1"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162"/>
      <c r="N53" s="22"/>
    </row>
    <row r="54" spans="3:14" ht="32.25" customHeight="1">
      <c r="C54" s="446"/>
      <c r="D54" s="446"/>
      <c r="E54" s="446"/>
      <c r="F54" s="446"/>
      <c r="G54" s="162"/>
      <c r="H54" s="446"/>
      <c r="I54" s="446"/>
      <c r="J54" s="446"/>
      <c r="K54" s="446"/>
      <c r="L54" s="446"/>
      <c r="M54" s="162"/>
      <c r="N54" s="22"/>
    </row>
    <row r="55" spans="3:14" ht="31.5" customHeight="1">
      <c r="C55" s="461"/>
      <c r="D55" s="461"/>
      <c r="E55" s="461"/>
      <c r="F55" s="461"/>
      <c r="G55" s="461"/>
      <c r="H55" s="446"/>
      <c r="I55" s="446"/>
      <c r="J55" s="446"/>
      <c r="K55" s="446"/>
      <c r="L55" s="446"/>
      <c r="M55" s="162"/>
      <c r="N55" s="22"/>
    </row>
    <row r="56" spans="3:14" ht="31.5" customHeight="1"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162"/>
      <c r="N56" s="22"/>
    </row>
    <row r="57" spans="3:14" ht="33.75" customHeight="1"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162"/>
      <c r="N57" s="22"/>
    </row>
    <row r="58" spans="3:14" ht="30" customHeight="1">
      <c r="C58" s="461"/>
      <c r="D58" s="461"/>
      <c r="E58" s="461"/>
      <c r="F58" s="461"/>
      <c r="G58" s="461"/>
      <c r="H58" s="446"/>
      <c r="I58" s="446"/>
      <c r="J58" s="446"/>
      <c r="K58" s="446"/>
      <c r="L58" s="446"/>
      <c r="M58" s="162"/>
      <c r="N58" s="22"/>
    </row>
    <row r="59" spans="3:14" ht="30" customHeight="1"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22"/>
    </row>
    <row r="60" spans="3:14" ht="30" customHeight="1"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247"/>
      <c r="N60" s="22"/>
    </row>
    <row r="61" spans="3:18" ht="30" customHeight="1">
      <c r="C61" s="202"/>
      <c r="D61" s="202"/>
      <c r="E61" s="202"/>
      <c r="F61" s="202"/>
      <c r="G61" s="202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3:14" ht="30" customHeight="1"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247"/>
      <c r="N62" s="22"/>
    </row>
    <row r="63" spans="3:14" ht="30" customHeight="1"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247"/>
      <c r="N63" s="22"/>
    </row>
    <row r="64" spans="3:14" ht="30" customHeight="1"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247"/>
      <c r="N64" s="22"/>
    </row>
    <row r="65" spans="3:14" ht="30" customHeight="1">
      <c r="C65" s="446"/>
      <c r="D65" s="446"/>
      <c r="E65" s="446"/>
      <c r="F65" s="446"/>
      <c r="G65" s="162"/>
      <c r="H65" s="446"/>
      <c r="I65" s="446"/>
      <c r="J65" s="446"/>
      <c r="K65" s="446"/>
      <c r="L65" s="446"/>
      <c r="M65" s="162"/>
      <c r="N65" s="22"/>
    </row>
    <row r="66" spans="3:14" ht="30" customHeight="1"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162"/>
      <c r="N66" s="22"/>
    </row>
    <row r="67" spans="3:14" ht="30" customHeight="1">
      <c r="C67" s="446"/>
      <c r="D67" s="446"/>
      <c r="E67" s="446"/>
      <c r="F67" s="446"/>
      <c r="G67" s="162"/>
      <c r="H67" s="446"/>
      <c r="I67" s="446"/>
      <c r="J67" s="446"/>
      <c r="K67" s="446"/>
      <c r="L67" s="446"/>
      <c r="M67" s="162"/>
      <c r="N67" s="22"/>
    </row>
    <row r="68" spans="3:14" ht="30" customHeight="1"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162"/>
      <c r="N68" s="22"/>
    </row>
    <row r="69" spans="3:14" ht="30" customHeight="1"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162"/>
      <c r="N69" s="22"/>
    </row>
    <row r="70" spans="3:14" ht="30" customHeight="1"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162"/>
      <c r="N70" s="22"/>
    </row>
    <row r="71" spans="3:14" ht="30" customHeight="1">
      <c r="C71" s="247"/>
      <c r="D71" s="247"/>
      <c r="E71" s="247"/>
      <c r="F71" s="247"/>
      <c r="G71" s="247"/>
      <c r="H71" s="247"/>
      <c r="I71" s="201"/>
      <c r="J71" s="201"/>
      <c r="K71" s="201"/>
      <c r="L71" s="201"/>
      <c r="M71" s="247"/>
      <c r="N71" s="22"/>
    </row>
    <row r="72" ht="30" customHeight="1">
      <c r="N72" s="22"/>
    </row>
    <row r="73" spans="3:14" ht="30" customHeight="1">
      <c r="C73" s="85"/>
      <c r="D73" s="22"/>
      <c r="E73" s="22"/>
      <c r="F73" s="22"/>
      <c r="G73" s="22"/>
      <c r="H73" s="164"/>
      <c r="I73" s="20"/>
      <c r="J73" s="126"/>
      <c r="K73" s="85"/>
      <c r="L73" s="22"/>
      <c r="M73" s="22"/>
      <c r="N73" s="22"/>
    </row>
    <row r="74" spans="3:14" ht="30" customHeight="1">
      <c r="C74" s="160"/>
      <c r="D74" s="160"/>
      <c r="E74" s="160"/>
      <c r="F74" s="160"/>
      <c r="G74" s="162"/>
      <c r="H74" s="160"/>
      <c r="I74" s="160"/>
      <c r="J74" s="165"/>
      <c r="K74" s="160"/>
      <c r="L74" s="160"/>
      <c r="M74" s="166"/>
      <c r="N74" s="22"/>
    </row>
    <row r="75" spans="3:14" ht="30" customHeight="1">
      <c r="C75" s="461"/>
      <c r="D75" s="461"/>
      <c r="E75" s="461"/>
      <c r="F75" s="461"/>
      <c r="G75" s="162"/>
      <c r="H75" s="461"/>
      <c r="I75" s="461"/>
      <c r="J75" s="167"/>
      <c r="K75" s="461"/>
      <c r="L75" s="461"/>
      <c r="M75" s="166"/>
      <c r="N75" s="22"/>
    </row>
    <row r="76" spans="3:14" ht="30" customHeight="1">
      <c r="C76" s="461"/>
      <c r="D76" s="461"/>
      <c r="E76" s="461"/>
      <c r="F76" s="461"/>
      <c r="G76" s="162"/>
      <c r="H76" s="463"/>
      <c r="I76" s="463"/>
      <c r="J76" s="167"/>
      <c r="K76" s="461"/>
      <c r="L76" s="461"/>
      <c r="M76" s="166"/>
      <c r="N76" s="22"/>
    </row>
    <row r="77" spans="3:14" ht="30" customHeight="1">
      <c r="C77" s="461"/>
      <c r="D77" s="461"/>
      <c r="E77" s="461"/>
      <c r="F77" s="461"/>
      <c r="G77" s="162"/>
      <c r="H77" s="461"/>
      <c r="I77" s="461"/>
      <c r="J77" s="167"/>
      <c r="K77" s="461"/>
      <c r="L77" s="461"/>
      <c r="M77" s="166"/>
      <c r="N77" s="22"/>
    </row>
    <row r="78" spans="3:14" ht="30" customHeight="1">
      <c r="C78" s="461"/>
      <c r="D78" s="461"/>
      <c r="E78" s="461"/>
      <c r="F78" s="461"/>
      <c r="G78" s="162"/>
      <c r="H78" s="461"/>
      <c r="I78" s="461"/>
      <c r="J78" s="167"/>
      <c r="K78" s="461"/>
      <c r="L78" s="461"/>
      <c r="M78" s="166"/>
      <c r="N78" s="22"/>
    </row>
    <row r="79" spans="3:14" ht="30" customHeight="1">
      <c r="C79" s="461"/>
      <c r="D79" s="461"/>
      <c r="E79" s="461"/>
      <c r="F79" s="461"/>
      <c r="G79" s="162"/>
      <c r="H79" s="461"/>
      <c r="I79" s="461"/>
      <c r="J79" s="168"/>
      <c r="K79" s="461"/>
      <c r="L79" s="461"/>
      <c r="M79" s="166"/>
      <c r="N79" s="22"/>
    </row>
    <row r="80" spans="3:14" ht="24" customHeight="1">
      <c r="C80" s="85"/>
      <c r="D80" s="22"/>
      <c r="E80" s="22"/>
      <c r="F80" s="22"/>
      <c r="G80" s="22"/>
      <c r="H80" s="164"/>
      <c r="I80" s="127"/>
      <c r="J80" s="126"/>
      <c r="K80" s="85"/>
      <c r="L80" s="22"/>
      <c r="M80" s="22"/>
      <c r="N80" s="126"/>
    </row>
    <row r="81" spans="3:14" ht="23.25" customHeight="1">
      <c r="C81" s="85"/>
      <c r="D81" s="22"/>
      <c r="E81" s="22"/>
      <c r="F81" s="22"/>
      <c r="G81" s="22"/>
      <c r="H81" s="164"/>
      <c r="I81" s="127"/>
      <c r="J81" s="126"/>
      <c r="K81" s="85"/>
      <c r="L81" s="22"/>
      <c r="M81" s="22"/>
      <c r="N81" s="126"/>
    </row>
    <row r="82" spans="3:14" ht="24.75" customHeight="1">
      <c r="C82" s="85"/>
      <c r="D82" s="22"/>
      <c r="E82" s="22"/>
      <c r="F82" s="22"/>
      <c r="G82" s="22"/>
      <c r="H82" s="164"/>
      <c r="I82" s="127"/>
      <c r="J82" s="126"/>
      <c r="K82" s="85"/>
      <c r="L82" s="22"/>
      <c r="M82" s="22"/>
      <c r="N82" s="126"/>
    </row>
    <row r="83" spans="3:13" ht="23.25" customHeight="1">
      <c r="C83" s="85"/>
      <c r="D83" s="22"/>
      <c r="E83" s="22"/>
      <c r="F83" s="22"/>
      <c r="G83" s="22"/>
      <c r="H83" s="164"/>
      <c r="I83" s="127"/>
      <c r="J83" s="126"/>
      <c r="K83" s="85"/>
      <c r="L83" s="22"/>
      <c r="M83" s="22"/>
    </row>
    <row r="84" spans="3:13" ht="23.25" customHeight="1">
      <c r="C84" s="85"/>
      <c r="D84" s="22"/>
      <c r="E84" s="22"/>
      <c r="F84" s="22"/>
      <c r="G84" s="22"/>
      <c r="H84" s="164"/>
      <c r="I84" s="127"/>
      <c r="J84" s="127"/>
      <c r="K84" s="85"/>
      <c r="L84" s="22"/>
      <c r="M84" s="22"/>
    </row>
    <row r="85" spans="3:14" ht="23.25" customHeight="1">
      <c r="C85" s="85"/>
      <c r="D85" s="22"/>
      <c r="E85" s="22"/>
      <c r="F85" s="22"/>
      <c r="G85" s="22"/>
      <c r="H85" s="164"/>
      <c r="I85" s="127"/>
      <c r="J85" s="127"/>
      <c r="K85" s="126"/>
      <c r="L85" s="126"/>
      <c r="M85" s="126"/>
      <c r="N85" s="126"/>
    </row>
    <row r="86" spans="3:14" ht="21.75" customHeight="1">
      <c r="C86" s="85"/>
      <c r="D86" s="22"/>
      <c r="E86" s="22"/>
      <c r="F86" s="22"/>
      <c r="G86" s="22"/>
      <c r="H86" s="164"/>
      <c r="I86" s="127"/>
      <c r="J86" s="20"/>
      <c r="K86" s="169"/>
      <c r="L86" s="126"/>
      <c r="M86" s="126"/>
      <c r="N86" s="126"/>
    </row>
    <row r="87" spans="3:14" ht="24" customHeight="1">
      <c r="C87" s="85"/>
      <c r="D87" s="22"/>
      <c r="E87" s="22"/>
      <c r="F87" s="22"/>
      <c r="G87" s="22"/>
      <c r="H87" s="164"/>
      <c r="I87" s="126"/>
      <c r="J87" s="127"/>
      <c r="K87" s="85"/>
      <c r="L87" s="85"/>
      <c r="M87" s="126"/>
      <c r="N87" s="126"/>
    </row>
    <row r="88" spans="3:14" ht="24" customHeight="1">
      <c r="C88" s="85"/>
      <c r="D88" s="22"/>
      <c r="E88" s="22"/>
      <c r="F88" s="22"/>
      <c r="G88" s="22"/>
      <c r="H88" s="164"/>
      <c r="I88" s="126"/>
      <c r="J88" s="127"/>
      <c r="K88" s="85"/>
      <c r="L88" s="85"/>
      <c r="M88" s="126"/>
      <c r="N88" s="126"/>
    </row>
    <row r="89" spans="3:14" ht="18.75">
      <c r="C89" s="85"/>
      <c r="D89" s="22"/>
      <c r="E89" s="22"/>
      <c r="F89" s="22"/>
      <c r="G89" s="22"/>
      <c r="H89" s="164"/>
      <c r="I89" s="126"/>
      <c r="J89" s="127"/>
      <c r="K89" s="126"/>
      <c r="L89" s="126"/>
      <c r="M89" s="126"/>
      <c r="N89" s="126"/>
    </row>
    <row r="90" spans="3:14" ht="21.75" customHeight="1">
      <c r="C90" s="85"/>
      <c r="D90" s="22"/>
      <c r="E90" s="22"/>
      <c r="F90" s="22"/>
      <c r="G90" s="22"/>
      <c r="H90" s="164"/>
      <c r="I90" s="126"/>
      <c r="J90" s="127"/>
      <c r="N90" s="128"/>
    </row>
    <row r="91" spans="3:14" ht="21.75" customHeight="1">
      <c r="C91" s="85"/>
      <c r="D91" s="22"/>
      <c r="E91" s="22"/>
      <c r="F91" s="22"/>
      <c r="G91" s="22"/>
      <c r="H91" s="164"/>
      <c r="I91" s="126"/>
      <c r="J91" s="127"/>
      <c r="N91" s="129"/>
    </row>
    <row r="92" spans="3:14" ht="21.75" customHeight="1">
      <c r="C92" s="85"/>
      <c r="D92" s="22"/>
      <c r="E92" s="22"/>
      <c r="F92" s="22"/>
      <c r="G92" s="22"/>
      <c r="H92" s="164"/>
      <c r="I92" s="126"/>
      <c r="J92" s="127"/>
      <c r="K92" s="126"/>
      <c r="N92" s="129"/>
    </row>
    <row r="93" spans="3:14" ht="26.25" customHeight="1">
      <c r="C93" s="85"/>
      <c r="D93" s="22"/>
      <c r="E93" s="22"/>
      <c r="F93" s="22"/>
      <c r="G93" s="22"/>
      <c r="H93" s="164"/>
      <c r="I93" s="126"/>
      <c r="J93" s="127"/>
      <c r="N93" s="129"/>
    </row>
    <row r="94" spans="3:14" ht="26.25" customHeight="1">
      <c r="C94" s="85"/>
      <c r="D94" s="22"/>
      <c r="E94" s="22"/>
      <c r="F94" s="22"/>
      <c r="G94" s="22"/>
      <c r="H94" s="164"/>
      <c r="I94" s="126"/>
      <c r="J94" s="127"/>
      <c r="N94" s="129"/>
    </row>
    <row r="95" spans="3:14" ht="26.25" customHeight="1">
      <c r="C95" s="126"/>
      <c r="D95" s="126"/>
      <c r="E95" s="126"/>
      <c r="F95" s="126"/>
      <c r="G95" s="126"/>
      <c r="H95" s="126"/>
      <c r="I95" s="126"/>
      <c r="J95" s="127"/>
      <c r="K95" s="126"/>
      <c r="N95" s="129"/>
    </row>
    <row r="96" spans="3:14" ht="26.25" customHeight="1">
      <c r="C96" s="129"/>
      <c r="D96" s="169"/>
      <c r="E96" s="127"/>
      <c r="F96" s="126"/>
      <c r="G96" s="126"/>
      <c r="H96" s="126"/>
      <c r="I96" s="126"/>
      <c r="J96" s="126"/>
      <c r="N96" s="129"/>
    </row>
    <row r="97" spans="3:14" ht="26.25" customHeight="1">
      <c r="C97" s="22"/>
      <c r="D97" s="22"/>
      <c r="E97" s="170"/>
      <c r="F97" s="125"/>
      <c r="G97" s="125"/>
      <c r="H97" s="126"/>
      <c r="I97" s="126"/>
      <c r="J97" s="126"/>
      <c r="N97" s="129"/>
    </row>
    <row r="98" spans="3:14" ht="24.75" customHeight="1">
      <c r="C98" s="85"/>
      <c r="D98" s="22"/>
      <c r="E98" s="22"/>
      <c r="F98" s="22"/>
      <c r="G98" s="22"/>
      <c r="H98" s="126"/>
      <c r="I98" s="126"/>
      <c r="J98" s="126"/>
      <c r="N98" s="129"/>
    </row>
    <row r="99" spans="3:14" ht="24.75" customHeight="1">
      <c r="C99" s="85"/>
      <c r="D99" s="22"/>
      <c r="E99" s="22"/>
      <c r="F99" s="22"/>
      <c r="G99" s="22"/>
      <c r="H99" s="126"/>
      <c r="I99" s="126"/>
      <c r="J99" s="126"/>
      <c r="N99" s="126"/>
    </row>
    <row r="100" spans="3:14" ht="24" customHeight="1">
      <c r="C100" s="129"/>
      <c r="D100" s="169"/>
      <c r="E100" s="127"/>
      <c r="F100" s="126"/>
      <c r="G100" s="126"/>
      <c r="H100" s="126"/>
      <c r="I100" s="126"/>
      <c r="J100" s="126"/>
      <c r="N100" s="126"/>
    </row>
    <row r="101" spans="3:14" ht="24.75" customHeight="1">
      <c r="C101" s="22"/>
      <c r="D101" s="22"/>
      <c r="E101" s="170"/>
      <c r="F101" s="125"/>
      <c r="G101" s="125"/>
      <c r="H101" s="126"/>
      <c r="I101" s="126"/>
      <c r="J101" s="126"/>
      <c r="N101" s="126"/>
    </row>
    <row r="102" spans="3:14" ht="27" customHeight="1">
      <c r="C102" s="85"/>
      <c r="D102" s="22"/>
      <c r="E102" s="22"/>
      <c r="F102" s="22"/>
      <c r="G102" s="22"/>
      <c r="H102" s="126"/>
      <c r="I102" s="126"/>
      <c r="J102" s="126"/>
      <c r="N102" s="126"/>
    </row>
    <row r="103" spans="3:14" ht="25.5" customHeight="1">
      <c r="C103" s="85"/>
      <c r="D103" s="22"/>
      <c r="E103" s="22"/>
      <c r="F103" s="22"/>
      <c r="G103" s="22"/>
      <c r="H103" s="126"/>
      <c r="I103" s="126"/>
      <c r="J103" s="126"/>
      <c r="N103" s="126"/>
    </row>
    <row r="104" spans="3:14" ht="25.5" customHeight="1">
      <c r="C104" s="129"/>
      <c r="D104" s="169"/>
      <c r="E104" s="127"/>
      <c r="F104" s="126"/>
      <c r="G104" s="126"/>
      <c r="H104" s="126"/>
      <c r="I104" s="126"/>
      <c r="J104" s="126"/>
      <c r="N104" s="126"/>
    </row>
    <row r="105" spans="3:14" ht="25.5" customHeight="1">
      <c r="C105" s="22"/>
      <c r="D105" s="22"/>
      <c r="E105" s="170"/>
      <c r="F105" s="125"/>
      <c r="G105" s="125"/>
      <c r="H105" s="126"/>
      <c r="I105" s="126"/>
      <c r="J105" s="126"/>
      <c r="N105" s="128"/>
    </row>
    <row r="106" spans="3:14" ht="25.5" customHeight="1">
      <c r="C106" s="85"/>
      <c r="D106" s="22"/>
      <c r="E106" s="22"/>
      <c r="F106" s="22"/>
      <c r="G106" s="22"/>
      <c r="H106" s="126"/>
      <c r="I106" s="126"/>
      <c r="J106" s="126"/>
      <c r="N106" s="129"/>
    </row>
    <row r="107" spans="3:14" ht="24.75" customHeight="1">
      <c r="C107" s="85"/>
      <c r="D107" s="85"/>
      <c r="E107" s="126"/>
      <c r="F107" s="126"/>
      <c r="G107" s="126"/>
      <c r="H107" s="126"/>
      <c r="I107" s="126"/>
      <c r="J107" s="126"/>
      <c r="N107" s="129"/>
    </row>
    <row r="108" spans="3:14" ht="24.75" customHeight="1">
      <c r="C108" s="171"/>
      <c r="D108" s="130"/>
      <c r="E108" s="130"/>
      <c r="F108" s="126"/>
      <c r="G108" s="126"/>
      <c r="H108" s="126"/>
      <c r="I108" s="126"/>
      <c r="J108" s="126"/>
      <c r="N108" s="129"/>
    </row>
    <row r="109" spans="3:14" ht="22.5" customHeight="1">
      <c r="C109" s="172"/>
      <c r="D109" s="125"/>
      <c r="E109" s="125"/>
      <c r="F109" s="130"/>
      <c r="G109" s="130"/>
      <c r="H109" s="126"/>
      <c r="I109" s="126"/>
      <c r="J109" s="126"/>
      <c r="N109" s="129"/>
    </row>
    <row r="110" spans="3:14" ht="18.75">
      <c r="C110" s="22"/>
      <c r="D110" s="22"/>
      <c r="E110" s="22"/>
      <c r="F110" s="22"/>
      <c r="G110" s="22"/>
      <c r="H110" s="126"/>
      <c r="I110" s="126"/>
      <c r="J110" s="126"/>
      <c r="N110" s="126"/>
    </row>
    <row r="111" spans="3:14" ht="12.75">
      <c r="C111" s="126"/>
      <c r="D111" s="126"/>
      <c r="E111" s="126"/>
      <c r="F111" s="126"/>
      <c r="G111" s="126"/>
      <c r="H111" s="126"/>
      <c r="I111" s="126"/>
      <c r="J111" s="126"/>
      <c r="N111" s="126"/>
    </row>
    <row r="112" spans="9:14" ht="12.75">
      <c r="I112" s="126"/>
      <c r="J112" s="126"/>
      <c r="N112" s="126"/>
    </row>
    <row r="113" spans="9:14" ht="24.75" customHeight="1">
      <c r="I113" s="126"/>
      <c r="J113" s="126"/>
      <c r="N113" s="126"/>
    </row>
    <row r="114" spans="9:14" ht="12.75">
      <c r="I114" s="126"/>
      <c r="J114" s="126"/>
      <c r="N114" s="126"/>
    </row>
    <row r="115" spans="9:14" ht="24.75" customHeight="1">
      <c r="I115" s="126"/>
      <c r="J115" s="126"/>
      <c r="N115" s="126"/>
    </row>
    <row r="116" spans="9:14" ht="12.75">
      <c r="I116" s="126"/>
      <c r="J116" s="126"/>
      <c r="N116" s="126"/>
    </row>
    <row r="117" spans="9:14" ht="12.75">
      <c r="I117" s="126"/>
      <c r="J117" s="126"/>
      <c r="N117" s="126"/>
    </row>
    <row r="118" spans="9:14" ht="12.75">
      <c r="I118" s="126"/>
      <c r="J118" s="126"/>
      <c r="N118" s="126"/>
    </row>
    <row r="119" spans="10:14" ht="12.75">
      <c r="J119" s="126"/>
      <c r="N119" s="126"/>
    </row>
    <row r="120" spans="10:14" ht="23.25" customHeight="1">
      <c r="J120" s="126"/>
      <c r="N120" s="126"/>
    </row>
    <row r="121" spans="10:14" ht="12.75">
      <c r="J121" s="126"/>
      <c r="N121" s="126"/>
    </row>
    <row r="122" spans="10:14" ht="24" customHeight="1">
      <c r="J122" s="126"/>
      <c r="N122" s="126"/>
    </row>
    <row r="123" spans="10:14" ht="12.75">
      <c r="J123" s="126"/>
      <c r="N123" s="126"/>
    </row>
    <row r="124" spans="10:14" ht="12.75">
      <c r="J124" s="126"/>
      <c r="N124" s="126"/>
    </row>
    <row r="125" spans="10:14" ht="12.75">
      <c r="J125" s="126"/>
      <c r="N125" s="126"/>
    </row>
    <row r="126" spans="10:14" ht="12.75">
      <c r="J126" s="126"/>
      <c r="N126" s="126"/>
    </row>
    <row r="127" spans="10:14" ht="23.25" customHeight="1">
      <c r="J127" s="126"/>
      <c r="N127" s="126"/>
    </row>
    <row r="128" spans="10:14" ht="12.75">
      <c r="J128" s="126"/>
      <c r="N128" s="126"/>
    </row>
    <row r="129" spans="10:14" ht="12.75">
      <c r="J129" s="126"/>
      <c r="N129" s="126"/>
    </row>
    <row r="130" spans="10:14" ht="12.75">
      <c r="J130" s="126"/>
      <c r="N130" s="126"/>
    </row>
    <row r="131" ht="12.75">
      <c r="N131" s="126"/>
    </row>
    <row r="132" ht="12.75">
      <c r="N132" s="126"/>
    </row>
    <row r="133" ht="12.75">
      <c r="N133" s="126"/>
    </row>
    <row r="134" ht="23.25" customHeight="1">
      <c r="N134" s="126"/>
    </row>
    <row r="135" ht="12.75">
      <c r="N135" s="126"/>
    </row>
    <row r="136" ht="23.25" customHeight="1">
      <c r="N136" s="126"/>
    </row>
    <row r="137" ht="12.75">
      <c r="N137" s="126"/>
    </row>
    <row r="138" ht="12.75">
      <c r="N138" s="126"/>
    </row>
    <row r="139" ht="12.75">
      <c r="N139" s="126"/>
    </row>
    <row r="140" ht="12.75">
      <c r="N140" s="126"/>
    </row>
    <row r="141" ht="12.75">
      <c r="N141" s="126"/>
    </row>
    <row r="142" ht="12.75">
      <c r="N142" s="126"/>
    </row>
    <row r="143" ht="12.75">
      <c r="N143" s="126"/>
    </row>
    <row r="150" ht="20.25" customHeight="1"/>
  </sheetData>
  <sheetProtection selectLockedCells="1" selectUnlockedCells="1"/>
  <mergeCells count="119">
    <mergeCell ref="H67:L67"/>
    <mergeCell ref="C65:F65"/>
    <mergeCell ref="C77:F77"/>
    <mergeCell ref="H77:I77"/>
    <mergeCell ref="B46:D46"/>
    <mergeCell ref="I46:J46"/>
    <mergeCell ref="C70:G70"/>
    <mergeCell ref="C69:G69"/>
    <mergeCell ref="H69:L69"/>
    <mergeCell ref="H70:L70"/>
    <mergeCell ref="H66:L66"/>
    <mergeCell ref="C67:F67"/>
    <mergeCell ref="C78:F78"/>
    <mergeCell ref="H78:I78"/>
    <mergeCell ref="K78:L78"/>
    <mergeCell ref="K77:L77"/>
    <mergeCell ref="C68:G68"/>
    <mergeCell ref="H68:L68"/>
    <mergeCell ref="C75:F75"/>
    <mergeCell ref="H75:I75"/>
    <mergeCell ref="K75:L75"/>
    <mergeCell ref="K76:L76"/>
    <mergeCell ref="C79:F79"/>
    <mergeCell ref="H79:I79"/>
    <mergeCell ref="K79:L79"/>
    <mergeCell ref="C76:F76"/>
    <mergeCell ref="H76:I76"/>
    <mergeCell ref="H58:L58"/>
    <mergeCell ref="H63:L63"/>
    <mergeCell ref="C64:G64"/>
    <mergeCell ref="H64:L64"/>
    <mergeCell ref="H65:L65"/>
    <mergeCell ref="B41:D41"/>
    <mergeCell ref="H56:L56"/>
    <mergeCell ref="C62:G62"/>
    <mergeCell ref="H62:L62"/>
    <mergeCell ref="C57:G57"/>
    <mergeCell ref="H57:L57"/>
    <mergeCell ref="C59:M59"/>
    <mergeCell ref="C60:G60"/>
    <mergeCell ref="H60:J60"/>
    <mergeCell ref="K60:L60"/>
    <mergeCell ref="B38:D38"/>
    <mergeCell ref="B42:D42"/>
    <mergeCell ref="I39:J39"/>
    <mergeCell ref="B45:D45"/>
    <mergeCell ref="I44:J44"/>
    <mergeCell ref="C55:G55"/>
    <mergeCell ref="H55:L55"/>
    <mergeCell ref="C51:G51"/>
    <mergeCell ref="H51:L51"/>
    <mergeCell ref="C53:G53"/>
    <mergeCell ref="H53:L53"/>
    <mergeCell ref="C66:G66"/>
    <mergeCell ref="B21:D21"/>
    <mergeCell ref="B22:D22"/>
    <mergeCell ref="B24:D24"/>
    <mergeCell ref="B26:D26"/>
    <mergeCell ref="B27:D27"/>
    <mergeCell ref="B30:D30"/>
    <mergeCell ref="B31:D31"/>
    <mergeCell ref="C58:G58"/>
    <mergeCell ref="B44:D44"/>
    <mergeCell ref="M15:P15"/>
    <mergeCell ref="B15:D16"/>
    <mergeCell ref="E15:E16"/>
    <mergeCell ref="I16:J16"/>
    <mergeCell ref="L15:L47"/>
    <mergeCell ref="B17:D17"/>
    <mergeCell ref="I17:J17"/>
    <mergeCell ref="I18:J18"/>
    <mergeCell ref="B47:D47"/>
    <mergeCell ref="I20:J20"/>
    <mergeCell ref="C56:G56"/>
    <mergeCell ref="C63:G63"/>
    <mergeCell ref="F15:K15"/>
    <mergeCell ref="C54:F54"/>
    <mergeCell ref="I28:J28"/>
    <mergeCell ref="I29:J29"/>
    <mergeCell ref="I47:J47"/>
    <mergeCell ref="I21:J21"/>
    <mergeCell ref="I19:J19"/>
    <mergeCell ref="H54:L54"/>
    <mergeCell ref="I24:J24"/>
    <mergeCell ref="I26:J26"/>
    <mergeCell ref="I30:J30"/>
    <mergeCell ref="I31:J31"/>
    <mergeCell ref="I27:J27"/>
    <mergeCell ref="B35:D35"/>
    <mergeCell ref="I32:J32"/>
    <mergeCell ref="I33:J33"/>
    <mergeCell ref="B18:D18"/>
    <mergeCell ref="B19:D19"/>
    <mergeCell ref="B20:D20"/>
    <mergeCell ref="I34:J34"/>
    <mergeCell ref="B28:D28"/>
    <mergeCell ref="B29:D29"/>
    <mergeCell ref="B23:D23"/>
    <mergeCell ref="I23:J23"/>
    <mergeCell ref="B34:D34"/>
    <mergeCell ref="I22:J22"/>
    <mergeCell ref="I45:J45"/>
    <mergeCell ref="B36:D36"/>
    <mergeCell ref="I36:J36"/>
    <mergeCell ref="B37:D37"/>
    <mergeCell ref="I37:J37"/>
    <mergeCell ref="B40:D40"/>
    <mergeCell ref="I40:J40"/>
    <mergeCell ref="I38:J38"/>
    <mergeCell ref="A1:Q12"/>
    <mergeCell ref="I42:J42"/>
    <mergeCell ref="B43:D43"/>
    <mergeCell ref="I43:J43"/>
    <mergeCell ref="B25:D25"/>
    <mergeCell ref="B33:D33"/>
    <mergeCell ref="I25:J25"/>
    <mergeCell ref="I35:J35"/>
    <mergeCell ref="B32:D32"/>
    <mergeCell ref="I41:J41"/>
  </mergeCells>
  <printOptions/>
  <pageMargins left="0.5902777777777778" right="0" top="0.19652777777777777" bottom="0.49027777777777776" header="0.5118055555555555" footer="0.5118055555555555"/>
  <pageSetup horizontalDpi="600" verticalDpi="600" orientation="portrait" paperSize="9" scale="4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="50" zoomScaleNormal="75" zoomScaleSheetLayoutView="50" zoomScalePageLayoutView="0" workbookViewId="0" topLeftCell="A1">
      <selection activeCell="K24" sqref="K24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3" width="11.57421875" style="0" customWidth="1"/>
    <col min="4" max="4" width="27.7109375" style="0" customWidth="1"/>
    <col min="5" max="5" width="0" style="0" hidden="1" customWidth="1"/>
    <col min="6" max="6" width="14.421875" style="0" customWidth="1"/>
    <col min="7" max="7" width="16.140625" style="0" customWidth="1"/>
    <col min="8" max="8" width="0" style="0" hidden="1" customWidth="1"/>
    <col min="9" max="9" width="9.28125" style="0" customWidth="1"/>
    <col min="10" max="10" width="10.421875" style="0" customWidth="1"/>
    <col min="11" max="11" width="12.140625" style="0" customWidth="1"/>
    <col min="12" max="12" width="14.28125" style="0" customWidth="1"/>
    <col min="13" max="13" width="11.7109375" style="0" customWidth="1"/>
    <col min="14" max="14" width="26.28125" style="0" customWidth="1"/>
    <col min="15" max="15" width="22.7109375" style="0" customWidth="1"/>
    <col min="16" max="16" width="18.8515625" style="0" customWidth="1"/>
  </cols>
  <sheetData>
    <row r="1" spans="1:17" s="2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s="2" customFormat="1" ht="19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s="2" customFormat="1" ht="19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s="2" customFormat="1" ht="19.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s="2" customFormat="1" ht="19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s="2" customFormat="1" ht="19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</row>
    <row r="7" spans="1:17" s="2" customFormat="1" ht="19.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</row>
    <row r="8" spans="1:17" s="2" customFormat="1" ht="19.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s="2" customFormat="1" ht="19.5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s="2" customFormat="1" ht="19.5" customHeigh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 ht="24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24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5" ht="39" customHeight="1">
      <c r="A13" s="468" t="s">
        <v>162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90"/>
    </row>
    <row r="14" spans="1:15" ht="11.25" customHeight="1">
      <c r="A14" s="85"/>
      <c r="B14" s="86"/>
      <c r="C14" s="22"/>
      <c r="D14" s="22"/>
      <c r="E14" s="22"/>
      <c r="F14" s="20"/>
      <c r="G14" s="88"/>
      <c r="H14" s="88"/>
      <c r="I14" s="85"/>
      <c r="J14" s="22"/>
      <c r="K14" s="22"/>
      <c r="L14" s="22"/>
      <c r="M14" s="91"/>
      <c r="N14" s="22"/>
      <c r="O14" s="90"/>
    </row>
    <row r="15" spans="1:15" ht="11.25" customHeight="1">
      <c r="A15" s="85"/>
      <c r="B15" s="86"/>
      <c r="C15" s="22"/>
      <c r="D15" s="22"/>
      <c r="E15" s="22"/>
      <c r="F15" s="20"/>
      <c r="G15" s="88"/>
      <c r="H15" s="88"/>
      <c r="I15" s="85"/>
      <c r="J15" s="22"/>
      <c r="K15" s="22"/>
      <c r="L15" s="22"/>
      <c r="M15" s="91"/>
      <c r="N15" s="22"/>
      <c r="O15" s="90"/>
    </row>
    <row r="16" spans="1:15" ht="11.25" customHeight="1">
      <c r="A16" s="85"/>
      <c r="B16" s="86"/>
      <c r="C16" s="22"/>
      <c r="D16" s="22"/>
      <c r="E16" s="22"/>
      <c r="F16" s="20"/>
      <c r="G16" s="88"/>
      <c r="H16" s="88"/>
      <c r="I16" s="85"/>
      <c r="J16" s="22"/>
      <c r="K16" s="22"/>
      <c r="L16" s="22"/>
      <c r="M16" s="91"/>
      <c r="N16" s="22"/>
      <c r="O16" s="90"/>
    </row>
    <row r="17" spans="1:14" ht="27.75" customHeight="1">
      <c r="A17" s="409" t="s">
        <v>398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1:14" ht="27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5" ht="54" customHeight="1">
      <c r="A19" s="173"/>
      <c r="B19" s="473" t="s">
        <v>163</v>
      </c>
      <c r="C19" s="473"/>
      <c r="D19" s="473"/>
      <c r="E19" s="473"/>
      <c r="F19" s="473"/>
      <c r="G19" s="474" t="s">
        <v>164</v>
      </c>
      <c r="H19" s="474"/>
      <c r="I19" s="474"/>
      <c r="J19" s="474" t="s">
        <v>165</v>
      </c>
      <c r="K19" s="474"/>
      <c r="L19" s="474" t="s">
        <v>166</v>
      </c>
      <c r="M19" s="474"/>
      <c r="N19" s="158" t="s">
        <v>166</v>
      </c>
      <c r="O19" s="158" t="s">
        <v>166</v>
      </c>
    </row>
    <row r="20" spans="1:15" ht="40.5" customHeight="1" thickBot="1">
      <c r="A20" s="173"/>
      <c r="B20" s="475" t="s">
        <v>167</v>
      </c>
      <c r="C20" s="475"/>
      <c r="D20" s="475"/>
      <c r="E20" s="475"/>
      <c r="F20" s="475"/>
      <c r="G20" s="476">
        <v>0.4</v>
      </c>
      <c r="H20" s="476"/>
      <c r="I20" s="476"/>
      <c r="J20" s="476">
        <v>7.2</v>
      </c>
      <c r="K20" s="476"/>
      <c r="L20" s="477">
        <v>332</v>
      </c>
      <c r="M20" s="477"/>
      <c r="N20" s="174">
        <v>332</v>
      </c>
      <c r="O20" s="175">
        <v>365</v>
      </c>
    </row>
    <row r="21" spans="1:15" ht="45" customHeight="1" thickBot="1">
      <c r="A21" s="173"/>
      <c r="B21" s="475" t="s">
        <v>168</v>
      </c>
      <c r="C21" s="475"/>
      <c r="D21" s="475"/>
      <c r="E21" s="475"/>
      <c r="F21" s="475"/>
      <c r="G21" s="469">
        <v>0.45</v>
      </c>
      <c r="H21" s="469"/>
      <c r="I21" s="469"/>
      <c r="J21" s="469">
        <v>2.4</v>
      </c>
      <c r="K21" s="469"/>
      <c r="L21" s="470">
        <v>450</v>
      </c>
      <c r="M21" s="470"/>
      <c r="N21" s="176">
        <v>450</v>
      </c>
      <c r="O21" s="177">
        <v>495</v>
      </c>
    </row>
    <row r="22" spans="1:15" ht="45" customHeight="1">
      <c r="A22" s="173"/>
      <c r="B22" s="475" t="s">
        <v>167</v>
      </c>
      <c r="C22" s="475"/>
      <c r="D22" s="475"/>
      <c r="E22" s="475"/>
      <c r="F22" s="475"/>
      <c r="G22" s="469">
        <v>0.5</v>
      </c>
      <c r="H22" s="469"/>
      <c r="I22" s="469"/>
      <c r="J22" s="469">
        <v>7.2</v>
      </c>
      <c r="K22" s="469"/>
      <c r="L22" s="470">
        <v>361</v>
      </c>
      <c r="M22" s="470"/>
      <c r="N22" s="176">
        <v>361</v>
      </c>
      <c r="O22" s="177">
        <v>397</v>
      </c>
    </row>
    <row r="23" spans="1:15" ht="45" customHeight="1" thickBo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22"/>
    </row>
    <row r="24" spans="1:15" ht="46.5" customHeight="1">
      <c r="A24" s="173"/>
      <c r="B24" s="173"/>
      <c r="C24" s="173"/>
      <c r="D24" s="178" t="s">
        <v>169</v>
      </c>
      <c r="E24" s="179"/>
      <c r="F24" s="28"/>
      <c r="G24" s="29"/>
      <c r="I24" s="173"/>
      <c r="J24" s="173"/>
      <c r="K24" s="173"/>
      <c r="L24" s="173"/>
      <c r="M24" s="173" t="s">
        <v>203</v>
      </c>
      <c r="N24" s="173"/>
      <c r="O24" s="22"/>
    </row>
    <row r="25" spans="1:15" ht="42" customHeight="1" thickBot="1">
      <c r="A25" s="173"/>
      <c r="B25" s="173"/>
      <c r="C25" s="173"/>
      <c r="D25" s="30" t="s">
        <v>170</v>
      </c>
      <c r="E25" s="74" t="s">
        <v>84</v>
      </c>
      <c r="F25" s="42" t="s">
        <v>252</v>
      </c>
      <c r="G25" s="180">
        <v>605</v>
      </c>
      <c r="H25" s="22" t="s">
        <v>171</v>
      </c>
      <c r="I25" s="173"/>
      <c r="J25" s="173"/>
      <c r="K25" s="173"/>
      <c r="L25" s="173"/>
      <c r="M25" s="173" t="s">
        <v>204</v>
      </c>
      <c r="N25" s="173"/>
      <c r="O25" s="22"/>
    </row>
    <row r="26" spans="1:15" ht="39" customHeight="1">
      <c r="A26" s="173"/>
      <c r="B26" s="173"/>
      <c r="C26" s="173"/>
      <c r="D26" s="178" t="s">
        <v>172</v>
      </c>
      <c r="E26" s="179"/>
      <c r="F26" s="183" t="s">
        <v>173</v>
      </c>
      <c r="G26" s="184" t="s">
        <v>84</v>
      </c>
      <c r="I26" s="173"/>
      <c r="J26" s="173"/>
      <c r="K26" s="173"/>
      <c r="L26" s="173"/>
      <c r="M26" s="173" t="s">
        <v>205</v>
      </c>
      <c r="N26" s="173"/>
      <c r="O26" s="22"/>
    </row>
    <row r="27" spans="1:15" ht="39" customHeight="1" thickBot="1">
      <c r="A27" s="173"/>
      <c r="B27" s="173"/>
      <c r="C27" s="173"/>
      <c r="D27" s="31" t="s">
        <v>174</v>
      </c>
      <c r="E27" s="181" t="s">
        <v>84</v>
      </c>
      <c r="F27" s="182"/>
      <c r="G27" s="185">
        <v>1700</v>
      </c>
      <c r="I27" s="173"/>
      <c r="J27" s="173"/>
      <c r="K27" s="173"/>
      <c r="L27" s="173"/>
      <c r="M27" s="173" t="s">
        <v>217</v>
      </c>
      <c r="N27" s="173"/>
      <c r="O27" s="22"/>
    </row>
    <row r="28" spans="1:15" ht="39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22"/>
    </row>
    <row r="29" spans="1:15" ht="40.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22"/>
    </row>
    <row r="30" spans="1:15" ht="40.5" customHeight="1">
      <c r="A30" s="173"/>
      <c r="B30" s="478"/>
      <c r="C30" s="478"/>
      <c r="D30" s="478"/>
      <c r="E30" s="478"/>
      <c r="F30" s="478"/>
      <c r="G30" s="479"/>
      <c r="H30" s="479"/>
      <c r="I30" s="479"/>
      <c r="J30" s="479"/>
      <c r="K30" s="479"/>
      <c r="L30" s="224"/>
      <c r="M30" s="173"/>
      <c r="N30" s="173"/>
      <c r="O30" s="22"/>
    </row>
    <row r="31" spans="1:15" ht="39" customHeight="1">
      <c r="A31" s="173"/>
      <c r="B31" s="464"/>
      <c r="C31" s="464"/>
      <c r="D31" s="464"/>
      <c r="E31" s="464"/>
      <c r="F31" s="464"/>
      <c r="G31" s="465"/>
      <c r="H31" s="465"/>
      <c r="I31" s="465"/>
      <c r="J31" s="465"/>
      <c r="K31" s="465"/>
      <c r="L31" s="225"/>
      <c r="M31" s="173"/>
      <c r="N31" s="173"/>
      <c r="O31" s="22"/>
    </row>
    <row r="32" spans="1:15" ht="30" customHeight="1">
      <c r="A32" s="173"/>
      <c r="B32" s="464"/>
      <c r="C32" s="464"/>
      <c r="D32" s="464"/>
      <c r="E32" s="464"/>
      <c r="F32" s="464"/>
      <c r="G32" s="465"/>
      <c r="H32" s="465"/>
      <c r="I32" s="465"/>
      <c r="J32" s="465"/>
      <c r="K32" s="465"/>
      <c r="L32" s="225"/>
      <c r="M32" s="173"/>
      <c r="N32" s="173"/>
      <c r="O32" s="22"/>
    </row>
    <row r="33" spans="1:16" ht="30" customHeight="1">
      <c r="A33" s="173"/>
      <c r="B33" s="464"/>
      <c r="C33" s="464"/>
      <c r="D33" s="464"/>
      <c r="E33" s="464"/>
      <c r="F33" s="464"/>
      <c r="G33" s="465"/>
      <c r="H33" s="465"/>
      <c r="I33" s="465"/>
      <c r="J33" s="466"/>
      <c r="K33" s="466"/>
      <c r="L33" s="225"/>
      <c r="M33" s="173"/>
      <c r="N33" s="173"/>
      <c r="O33" s="22"/>
      <c r="P33" s="126"/>
    </row>
    <row r="34" spans="1:16" ht="45" customHeight="1">
      <c r="A34" s="173"/>
      <c r="B34" s="467"/>
      <c r="C34" s="467"/>
      <c r="D34" s="467"/>
      <c r="E34" s="467"/>
      <c r="F34" s="467"/>
      <c r="G34" s="465"/>
      <c r="H34" s="465"/>
      <c r="I34" s="465"/>
      <c r="J34" s="466"/>
      <c r="K34" s="466"/>
      <c r="L34" s="225"/>
      <c r="M34" s="224"/>
      <c r="N34" s="224"/>
      <c r="O34" s="224"/>
      <c r="P34" s="224"/>
    </row>
    <row r="35" spans="1:16" ht="45" customHeight="1">
      <c r="A35" s="173"/>
      <c r="B35" s="471"/>
      <c r="C35" s="471"/>
      <c r="D35" s="471"/>
      <c r="E35" s="471"/>
      <c r="F35" s="471"/>
      <c r="G35" s="465"/>
      <c r="H35" s="465"/>
      <c r="I35" s="465"/>
      <c r="J35" s="466"/>
      <c r="K35" s="466"/>
      <c r="L35" s="225"/>
      <c r="M35" s="225"/>
      <c r="N35" s="225"/>
      <c r="O35" s="226"/>
      <c r="P35" s="225"/>
    </row>
    <row r="36" spans="1:16" ht="45" customHeight="1">
      <c r="A36" s="173"/>
      <c r="B36" s="471"/>
      <c r="C36" s="471"/>
      <c r="D36" s="471"/>
      <c r="E36" s="471"/>
      <c r="F36" s="471"/>
      <c r="G36" s="465"/>
      <c r="H36" s="465"/>
      <c r="I36" s="465"/>
      <c r="J36" s="466"/>
      <c r="K36" s="466"/>
      <c r="L36" s="225"/>
      <c r="M36" s="225"/>
      <c r="N36" s="225"/>
      <c r="O36" s="225"/>
      <c r="P36" s="225"/>
    </row>
    <row r="37" spans="1:16" ht="45" customHeight="1">
      <c r="A37" s="173"/>
      <c r="B37" s="471"/>
      <c r="C37" s="471"/>
      <c r="D37" s="471"/>
      <c r="E37" s="471"/>
      <c r="F37" s="471"/>
      <c r="G37" s="465"/>
      <c r="H37" s="465"/>
      <c r="I37" s="465"/>
      <c r="J37" s="466"/>
      <c r="K37" s="466"/>
      <c r="L37" s="225"/>
      <c r="M37" s="225"/>
      <c r="N37" s="225"/>
      <c r="O37" s="225"/>
      <c r="P37" s="225"/>
    </row>
    <row r="38" spans="1:16" ht="45" customHeight="1">
      <c r="A38" s="173"/>
      <c r="B38" s="467"/>
      <c r="C38" s="467"/>
      <c r="D38" s="467"/>
      <c r="E38" s="467"/>
      <c r="F38" s="467"/>
      <c r="G38" s="472"/>
      <c r="H38" s="472"/>
      <c r="I38" s="472"/>
      <c r="J38" s="465"/>
      <c r="K38" s="465"/>
      <c r="L38" s="225"/>
      <c r="M38" s="225"/>
      <c r="N38" s="225"/>
      <c r="O38" s="225"/>
      <c r="P38" s="225"/>
    </row>
    <row r="39" spans="1:16" ht="45" customHeight="1">
      <c r="A39" s="173"/>
      <c r="B39" s="471"/>
      <c r="C39" s="471"/>
      <c r="D39" s="471"/>
      <c r="E39" s="471"/>
      <c r="F39" s="471"/>
      <c r="G39" s="472"/>
      <c r="H39" s="472"/>
      <c r="I39" s="472"/>
      <c r="J39" s="465"/>
      <c r="K39" s="465"/>
      <c r="L39" s="225"/>
      <c r="M39" s="225"/>
      <c r="N39" s="225"/>
      <c r="O39" s="225"/>
      <c r="P39" s="225"/>
    </row>
    <row r="40" spans="1:16" ht="45" customHeight="1">
      <c r="A40" s="173"/>
      <c r="B40" s="471"/>
      <c r="C40" s="471"/>
      <c r="D40" s="471"/>
      <c r="E40" s="471"/>
      <c r="F40" s="471"/>
      <c r="G40" s="472"/>
      <c r="H40" s="472"/>
      <c r="I40" s="472"/>
      <c r="J40" s="465"/>
      <c r="K40" s="465"/>
      <c r="L40" s="225"/>
      <c r="M40" s="225"/>
      <c r="N40" s="225"/>
      <c r="O40" s="225"/>
      <c r="P40" s="225"/>
    </row>
    <row r="41" spans="1:16" ht="45" customHeight="1">
      <c r="A41" s="173"/>
      <c r="B41" s="471"/>
      <c r="C41" s="471"/>
      <c r="D41" s="471"/>
      <c r="E41" s="471"/>
      <c r="F41" s="471"/>
      <c r="G41" s="472"/>
      <c r="H41" s="472"/>
      <c r="I41" s="472"/>
      <c r="J41" s="465"/>
      <c r="K41" s="465"/>
      <c r="L41" s="225"/>
      <c r="M41" s="225"/>
      <c r="N41" s="225"/>
      <c r="O41" s="225"/>
      <c r="P41" s="225"/>
    </row>
    <row r="42" spans="1:16" ht="45" customHeight="1">
      <c r="A42" s="85"/>
      <c r="B42" s="471"/>
      <c r="C42" s="471"/>
      <c r="D42" s="471"/>
      <c r="E42" s="471"/>
      <c r="F42" s="471"/>
      <c r="G42" s="472"/>
      <c r="H42" s="472"/>
      <c r="I42" s="472"/>
      <c r="J42" s="465"/>
      <c r="K42" s="465"/>
      <c r="L42" s="225"/>
      <c r="M42" s="225"/>
      <c r="N42" s="225"/>
      <c r="O42" s="225"/>
      <c r="P42" s="225"/>
    </row>
    <row r="43" spans="1:16" ht="45" customHeight="1">
      <c r="A43" s="85"/>
      <c r="B43" s="22"/>
      <c r="C43" s="22"/>
      <c r="D43" s="22"/>
      <c r="E43" s="22"/>
      <c r="F43" s="164"/>
      <c r="G43" s="127"/>
      <c r="H43" s="126"/>
      <c r="I43" s="85"/>
      <c r="J43" s="22"/>
      <c r="K43" s="22"/>
      <c r="L43" s="22"/>
      <c r="M43" s="225"/>
      <c r="N43" s="225"/>
      <c r="O43" s="225"/>
      <c r="P43" s="225"/>
    </row>
    <row r="44" spans="1:16" ht="45" customHeight="1">
      <c r="A44" s="85"/>
      <c r="B44" s="22"/>
      <c r="C44" s="22"/>
      <c r="D44" s="22"/>
      <c r="E44" s="22"/>
      <c r="F44" s="164"/>
      <c r="G44" s="127"/>
      <c r="H44" s="126"/>
      <c r="I44" s="85"/>
      <c r="J44" s="22"/>
      <c r="K44" s="22"/>
      <c r="L44" s="22"/>
      <c r="M44" s="225"/>
      <c r="N44" s="225"/>
      <c r="O44" s="225"/>
      <c r="P44" s="225"/>
    </row>
    <row r="45" spans="1:16" ht="45" customHeight="1">
      <c r="A45" s="85"/>
      <c r="B45" s="22"/>
      <c r="C45" s="22"/>
      <c r="D45" s="22"/>
      <c r="E45" s="22"/>
      <c r="F45" s="164"/>
      <c r="G45" s="127"/>
      <c r="H45" s="126"/>
      <c r="I45" s="85"/>
      <c r="J45" s="22"/>
      <c r="K45" s="22"/>
      <c r="L45" s="22"/>
      <c r="M45" s="225"/>
      <c r="N45" s="225"/>
      <c r="O45" s="225"/>
      <c r="P45" s="225"/>
    </row>
    <row r="46" spans="1:16" ht="49.5" customHeight="1">
      <c r="A46" s="85"/>
      <c r="B46" s="22"/>
      <c r="C46" s="22"/>
      <c r="D46" s="22"/>
      <c r="E46" s="22"/>
      <c r="F46" s="164"/>
      <c r="G46" s="127"/>
      <c r="H46" s="126"/>
      <c r="I46" s="85"/>
      <c r="J46" s="22"/>
      <c r="K46" s="22"/>
      <c r="L46" s="22"/>
      <c r="M46" s="225"/>
      <c r="N46" s="225"/>
      <c r="O46" s="225"/>
      <c r="P46" s="225"/>
    </row>
    <row r="47" spans="1:15" ht="30" customHeight="1">
      <c r="A47" s="85"/>
      <c r="B47" s="22"/>
      <c r="C47" s="22"/>
      <c r="D47" s="22"/>
      <c r="E47" s="22"/>
      <c r="F47" s="164"/>
      <c r="G47" s="127"/>
      <c r="H47" s="126"/>
      <c r="I47" s="85"/>
      <c r="J47" s="22"/>
      <c r="K47" s="22"/>
      <c r="L47" s="22"/>
      <c r="M47" s="22"/>
      <c r="N47" s="22"/>
      <c r="O47" s="22"/>
    </row>
    <row r="48" spans="1:15" ht="30" customHeight="1">
      <c r="A48" s="85"/>
      <c r="B48" s="22"/>
      <c r="C48" s="22"/>
      <c r="D48" s="22"/>
      <c r="E48" s="22"/>
      <c r="F48" s="164"/>
      <c r="G48" s="127"/>
      <c r="H48" s="126"/>
      <c r="I48" s="85"/>
      <c r="J48" s="22"/>
      <c r="K48" s="22"/>
      <c r="L48" s="22"/>
      <c r="M48" s="22"/>
      <c r="N48" s="22"/>
      <c r="O48" s="22"/>
    </row>
    <row r="49" spans="1:15" ht="30" customHeight="1">
      <c r="A49" s="85"/>
      <c r="B49" s="22"/>
      <c r="C49" s="22"/>
      <c r="D49" s="22"/>
      <c r="E49" s="22"/>
      <c r="F49" s="164"/>
      <c r="G49" s="127"/>
      <c r="H49" s="126"/>
      <c r="I49" s="85"/>
      <c r="J49" s="22"/>
      <c r="K49" s="22"/>
      <c r="L49" s="22"/>
      <c r="M49" s="22"/>
      <c r="N49" s="22"/>
      <c r="O49" s="22"/>
    </row>
    <row r="50" spans="1:15" ht="30" customHeight="1">
      <c r="A50" s="85"/>
      <c r="B50" s="22"/>
      <c r="C50" s="22"/>
      <c r="D50" s="22"/>
      <c r="E50" s="22"/>
      <c r="F50" s="164"/>
      <c r="G50" s="127"/>
      <c r="H50" s="126"/>
      <c r="I50" s="85"/>
      <c r="J50" s="22"/>
      <c r="K50" s="22"/>
      <c r="L50" s="22"/>
      <c r="M50" s="22"/>
      <c r="N50" s="22"/>
      <c r="O50" s="126"/>
    </row>
    <row r="51" spans="1:15" ht="30" customHeight="1">
      <c r="A51" s="85"/>
      <c r="B51" s="22"/>
      <c r="C51" s="22"/>
      <c r="D51" s="22"/>
      <c r="E51" s="22"/>
      <c r="F51" s="164"/>
      <c r="G51" s="127"/>
      <c r="H51" s="126"/>
      <c r="I51" s="85"/>
      <c r="J51" s="22"/>
      <c r="K51" s="22"/>
      <c r="L51" s="22"/>
      <c r="M51" s="22"/>
      <c r="N51" s="22"/>
      <c r="O51" s="126"/>
    </row>
    <row r="52" spans="1:15" ht="23.25" customHeight="1">
      <c r="A52" s="85"/>
      <c r="B52" s="22"/>
      <c r="C52" s="22"/>
      <c r="D52" s="22"/>
      <c r="E52" s="22"/>
      <c r="F52" s="164"/>
      <c r="G52" s="127"/>
      <c r="H52" s="127"/>
      <c r="I52" s="85"/>
      <c r="J52" s="22"/>
      <c r="K52" s="22"/>
      <c r="L52" s="22"/>
      <c r="M52" s="22"/>
      <c r="N52" s="22"/>
      <c r="O52" s="126"/>
    </row>
    <row r="53" spans="1:15" ht="23.25" customHeight="1">
      <c r="A53" s="85"/>
      <c r="B53" s="22"/>
      <c r="C53" s="22"/>
      <c r="D53" s="22"/>
      <c r="E53" s="22"/>
      <c r="F53" s="164"/>
      <c r="G53" s="127"/>
      <c r="H53" s="127"/>
      <c r="I53" s="126"/>
      <c r="J53" s="126"/>
      <c r="K53" s="126"/>
      <c r="L53" s="126"/>
      <c r="M53" s="22"/>
      <c r="N53" s="22"/>
      <c r="O53" s="126"/>
    </row>
    <row r="54" spans="1:15" ht="23.25" customHeight="1">
      <c r="A54" s="85"/>
      <c r="B54" s="22"/>
      <c r="C54" s="22"/>
      <c r="D54" s="22"/>
      <c r="E54" s="22"/>
      <c r="F54" s="164"/>
      <c r="G54" s="127"/>
      <c r="H54" s="20"/>
      <c r="I54" s="169"/>
      <c r="J54" s="126"/>
      <c r="K54" s="126"/>
      <c r="L54" s="126"/>
      <c r="M54" s="22"/>
      <c r="N54" s="22"/>
      <c r="O54" s="126"/>
    </row>
    <row r="55" spans="1:15" ht="23.25" customHeight="1">
      <c r="A55" s="85"/>
      <c r="B55" s="22"/>
      <c r="C55" s="22"/>
      <c r="D55" s="22"/>
      <c r="E55" s="22"/>
      <c r="F55" s="164"/>
      <c r="G55" s="126"/>
      <c r="H55" s="127"/>
      <c r="I55" s="85"/>
      <c r="J55" s="85"/>
      <c r="K55" s="126"/>
      <c r="L55" s="126"/>
      <c r="M55" s="22"/>
      <c r="N55" s="22"/>
      <c r="O55" s="126"/>
    </row>
    <row r="56" spans="1:15" ht="23.25" customHeight="1">
      <c r="A56" s="85"/>
      <c r="B56" s="22"/>
      <c r="C56" s="22"/>
      <c r="D56" s="22"/>
      <c r="E56" s="22"/>
      <c r="F56" s="164"/>
      <c r="G56" s="126"/>
      <c r="H56" s="127"/>
      <c r="I56" s="85"/>
      <c r="J56" s="85"/>
      <c r="K56" s="126"/>
      <c r="L56" s="126"/>
      <c r="M56" s="22"/>
      <c r="N56" s="22"/>
      <c r="O56" s="126"/>
    </row>
    <row r="57" spans="1:15" ht="23.25" customHeight="1">
      <c r="A57" s="85"/>
      <c r="B57" s="22"/>
      <c r="C57" s="22"/>
      <c r="D57" s="22"/>
      <c r="E57" s="22"/>
      <c r="F57" s="164"/>
      <c r="G57" s="126"/>
      <c r="H57" s="127"/>
      <c r="I57" s="126"/>
      <c r="J57" s="126"/>
      <c r="K57" s="126"/>
      <c r="L57" s="126"/>
      <c r="M57" s="126"/>
      <c r="N57" s="126"/>
      <c r="O57" s="126"/>
    </row>
    <row r="58" spans="1:15" ht="23.25" customHeight="1">
      <c r="A58" s="85"/>
      <c r="B58" s="22"/>
      <c r="C58" s="22"/>
      <c r="D58" s="22"/>
      <c r="E58" s="22"/>
      <c r="F58" s="164"/>
      <c r="G58" s="126"/>
      <c r="H58" s="127"/>
      <c r="M58" s="126"/>
      <c r="N58" s="126"/>
      <c r="O58" s="126"/>
    </row>
    <row r="59" spans="1:15" ht="22.5" customHeight="1">
      <c r="A59" s="85"/>
      <c r="B59" s="22"/>
      <c r="C59" s="22"/>
      <c r="D59" s="22"/>
      <c r="E59" s="22"/>
      <c r="F59" s="164"/>
      <c r="G59" s="126"/>
      <c r="H59" s="127"/>
      <c r="M59" s="126"/>
      <c r="N59" s="126"/>
      <c r="O59" s="126"/>
    </row>
    <row r="60" spans="1:15" ht="22.5" customHeight="1">
      <c r="A60" s="85"/>
      <c r="B60" s="22"/>
      <c r="C60" s="22"/>
      <c r="D60" s="22"/>
      <c r="E60" s="22"/>
      <c r="F60" s="164"/>
      <c r="G60" s="126"/>
      <c r="H60" s="127"/>
      <c r="I60" s="126"/>
      <c r="M60" s="126"/>
      <c r="N60" s="126"/>
      <c r="O60" s="126"/>
    </row>
    <row r="61" spans="1:15" ht="24" customHeight="1">
      <c r="A61" s="85"/>
      <c r="B61" s="22"/>
      <c r="C61" s="22"/>
      <c r="D61" s="22"/>
      <c r="E61" s="22"/>
      <c r="F61" s="164"/>
      <c r="G61" s="126"/>
      <c r="H61" s="127"/>
      <c r="M61" s="126"/>
      <c r="N61" s="126"/>
      <c r="O61" s="126"/>
    </row>
    <row r="62" spans="1:15" ht="23.25" customHeight="1">
      <c r="A62" s="85"/>
      <c r="B62" s="22"/>
      <c r="C62" s="22"/>
      <c r="D62" s="22"/>
      <c r="E62" s="22"/>
      <c r="F62" s="164"/>
      <c r="G62" s="126"/>
      <c r="H62" s="127"/>
      <c r="O62" s="126"/>
    </row>
    <row r="63" spans="1:15" ht="24.75" customHeight="1">
      <c r="A63" s="126"/>
      <c r="B63" s="126"/>
      <c r="C63" s="126"/>
      <c r="D63" s="126"/>
      <c r="E63" s="126"/>
      <c r="F63" s="126"/>
      <c r="G63" s="126"/>
      <c r="H63" s="127"/>
      <c r="I63" s="126"/>
      <c r="O63" s="126"/>
    </row>
    <row r="64" spans="1:8" ht="23.25" customHeight="1">
      <c r="A64" s="129"/>
      <c r="B64" s="169"/>
      <c r="C64" s="127"/>
      <c r="D64" s="126"/>
      <c r="E64" s="126"/>
      <c r="F64" s="126"/>
      <c r="G64" s="126"/>
      <c r="H64" s="126"/>
    </row>
    <row r="65" spans="1:8" ht="23.25" customHeight="1">
      <c r="A65" s="22"/>
      <c r="B65" s="22"/>
      <c r="C65" s="170"/>
      <c r="D65" s="125"/>
      <c r="E65" s="125"/>
      <c r="F65" s="126"/>
      <c r="G65" s="126"/>
      <c r="H65" s="126"/>
    </row>
    <row r="66" spans="1:15" ht="23.25" customHeight="1">
      <c r="A66" s="85"/>
      <c r="B66" s="22"/>
      <c r="C66" s="22"/>
      <c r="D66" s="22"/>
      <c r="E66" s="22"/>
      <c r="F66" s="126"/>
      <c r="G66" s="126"/>
      <c r="H66" s="126"/>
      <c r="O66" s="126"/>
    </row>
    <row r="67" spans="1:15" ht="21.75" customHeight="1">
      <c r="A67" s="85"/>
      <c r="B67" s="22"/>
      <c r="C67" s="22"/>
      <c r="D67" s="22"/>
      <c r="E67" s="22"/>
      <c r="F67" s="126"/>
      <c r="G67" s="126"/>
      <c r="H67" s="126"/>
      <c r="O67" s="126"/>
    </row>
    <row r="68" spans="1:15" ht="24" customHeight="1">
      <c r="A68" s="129"/>
      <c r="B68" s="169"/>
      <c r="C68" s="127"/>
      <c r="D68" s="126"/>
      <c r="E68" s="126"/>
      <c r="F68" s="126"/>
      <c r="G68" s="126"/>
      <c r="H68" s="126"/>
      <c r="O68" s="126"/>
    </row>
    <row r="69" spans="1:15" ht="24" customHeight="1">
      <c r="A69" s="22"/>
      <c r="B69" s="22"/>
      <c r="C69" s="170"/>
      <c r="D69" s="125"/>
      <c r="E69" s="125"/>
      <c r="F69" s="126"/>
      <c r="G69" s="126"/>
      <c r="H69" s="126"/>
      <c r="O69" s="126"/>
    </row>
    <row r="70" spans="1:15" ht="18.75">
      <c r="A70" s="85"/>
      <c r="B70" s="22"/>
      <c r="C70" s="22"/>
      <c r="D70" s="22"/>
      <c r="E70" s="22"/>
      <c r="F70" s="126"/>
      <c r="G70" s="126"/>
      <c r="H70" s="126"/>
      <c r="O70" s="126"/>
    </row>
    <row r="71" spans="1:15" ht="21.75" customHeight="1">
      <c r="A71" s="85"/>
      <c r="B71" s="22"/>
      <c r="C71" s="22"/>
      <c r="D71" s="22"/>
      <c r="E71" s="22"/>
      <c r="F71" s="126"/>
      <c r="G71" s="126"/>
      <c r="H71" s="126"/>
      <c r="O71" s="128"/>
    </row>
    <row r="72" spans="1:15" ht="21.75" customHeight="1">
      <c r="A72" s="129"/>
      <c r="B72" s="169"/>
      <c r="C72" s="127"/>
      <c r="D72" s="126"/>
      <c r="E72" s="126"/>
      <c r="F72" s="126"/>
      <c r="G72" s="126"/>
      <c r="H72" s="126"/>
      <c r="O72" s="129"/>
    </row>
    <row r="73" spans="1:15" ht="21.75" customHeight="1">
      <c r="A73" s="22"/>
      <c r="B73" s="22"/>
      <c r="C73" s="170"/>
      <c r="D73" s="125"/>
      <c r="E73" s="125"/>
      <c r="F73" s="126"/>
      <c r="G73" s="126"/>
      <c r="H73" s="126"/>
      <c r="O73" s="129"/>
    </row>
    <row r="74" spans="1:15" ht="26.25" customHeight="1">
      <c r="A74" s="85"/>
      <c r="B74" s="22"/>
      <c r="C74" s="22"/>
      <c r="D74" s="22"/>
      <c r="E74" s="22"/>
      <c r="F74" s="126"/>
      <c r="G74" s="126"/>
      <c r="H74" s="126"/>
      <c r="O74" s="129"/>
    </row>
    <row r="75" spans="1:15" ht="26.25" customHeight="1">
      <c r="A75" s="85"/>
      <c r="B75" s="85"/>
      <c r="C75" s="126"/>
      <c r="D75" s="126"/>
      <c r="E75" s="126"/>
      <c r="F75" s="126"/>
      <c r="G75" s="126"/>
      <c r="H75" s="126"/>
      <c r="O75" s="129"/>
    </row>
    <row r="76" spans="1:15" ht="26.25" customHeight="1">
      <c r="A76" s="171"/>
      <c r="B76" s="130"/>
      <c r="C76" s="130"/>
      <c r="D76" s="126"/>
      <c r="E76" s="126"/>
      <c r="F76" s="126"/>
      <c r="G76" s="126"/>
      <c r="H76" s="126"/>
      <c r="O76" s="129"/>
    </row>
    <row r="77" spans="1:15" ht="26.25" customHeight="1">
      <c r="A77" s="172"/>
      <c r="B77" s="125"/>
      <c r="C77" s="125"/>
      <c r="D77" s="130"/>
      <c r="E77" s="130"/>
      <c r="F77" s="126"/>
      <c r="G77" s="126"/>
      <c r="H77" s="126"/>
      <c r="O77" s="129"/>
    </row>
    <row r="78" spans="1:15" ht="26.25" customHeight="1">
      <c r="A78" s="22"/>
      <c r="B78" s="22"/>
      <c r="C78" s="22"/>
      <c r="D78" s="22"/>
      <c r="E78" s="22"/>
      <c r="F78" s="126"/>
      <c r="G78" s="126"/>
      <c r="H78" s="126"/>
      <c r="O78" s="129"/>
    </row>
    <row r="79" spans="1:15" ht="24.75" customHeight="1">
      <c r="A79" s="126"/>
      <c r="B79" s="126"/>
      <c r="C79" s="126"/>
      <c r="D79" s="126"/>
      <c r="E79" s="126"/>
      <c r="F79" s="126"/>
      <c r="G79" s="126"/>
      <c r="H79" s="126"/>
      <c r="O79" s="129"/>
    </row>
    <row r="80" spans="7:15" ht="24.75" customHeight="1">
      <c r="G80" s="126"/>
      <c r="H80" s="126"/>
      <c r="O80" s="126"/>
    </row>
    <row r="81" spans="7:15" ht="24" customHeight="1">
      <c r="G81" s="126"/>
      <c r="H81" s="126"/>
      <c r="O81" s="126"/>
    </row>
    <row r="82" spans="7:15" ht="24.75" customHeight="1">
      <c r="G82" s="126"/>
      <c r="H82" s="126"/>
      <c r="O82" s="126"/>
    </row>
    <row r="83" spans="7:15" ht="27" customHeight="1">
      <c r="G83" s="126"/>
      <c r="H83" s="126"/>
      <c r="O83" s="126"/>
    </row>
    <row r="84" spans="7:15" ht="25.5" customHeight="1">
      <c r="G84" s="126"/>
      <c r="H84" s="126"/>
      <c r="O84" s="126"/>
    </row>
    <row r="85" spans="7:15" ht="25.5" customHeight="1">
      <c r="G85" s="126"/>
      <c r="H85" s="126"/>
      <c r="O85" s="126"/>
    </row>
    <row r="86" spans="7:15" ht="25.5" customHeight="1">
      <c r="G86" s="126"/>
      <c r="H86" s="126"/>
      <c r="O86" s="128"/>
    </row>
    <row r="87" spans="8:15" ht="25.5" customHeight="1">
      <c r="H87" s="126"/>
      <c r="O87" s="129"/>
    </row>
    <row r="88" spans="8:15" ht="24.75" customHeight="1">
      <c r="H88" s="126"/>
      <c r="O88" s="129"/>
    </row>
    <row r="89" spans="8:15" ht="24.75" customHeight="1">
      <c r="H89" s="126"/>
      <c r="O89" s="129"/>
    </row>
    <row r="90" spans="8:15" ht="22.5" customHeight="1">
      <c r="H90" s="126"/>
      <c r="O90" s="129"/>
    </row>
    <row r="91" spans="8:15" ht="12.75">
      <c r="H91" s="126"/>
      <c r="O91" s="126"/>
    </row>
    <row r="92" spans="8:15" ht="12.75">
      <c r="H92" s="126"/>
      <c r="O92" s="126"/>
    </row>
    <row r="93" spans="8:15" ht="12.75">
      <c r="H93" s="126"/>
      <c r="O93" s="126"/>
    </row>
    <row r="94" spans="8:15" ht="24.75" customHeight="1">
      <c r="H94" s="126"/>
      <c r="O94" s="126"/>
    </row>
    <row r="95" spans="8:15" ht="12.75">
      <c r="H95" s="126"/>
      <c r="O95" s="126"/>
    </row>
    <row r="96" spans="8:15" ht="24.75" customHeight="1">
      <c r="H96" s="126"/>
      <c r="O96" s="126"/>
    </row>
    <row r="97" spans="8:15" ht="12.75">
      <c r="H97" s="126"/>
      <c r="O97" s="126"/>
    </row>
    <row r="98" spans="8:15" ht="12.75">
      <c r="H98" s="126"/>
      <c r="O98" s="126"/>
    </row>
    <row r="99" ht="12.75">
      <c r="O99" s="126"/>
    </row>
    <row r="100" ht="12.75">
      <c r="O100" s="126"/>
    </row>
    <row r="101" ht="23.25" customHeight="1">
      <c r="O101" s="126"/>
    </row>
    <row r="102" ht="12.75">
      <c r="O102" s="126"/>
    </row>
    <row r="103" ht="24" customHeight="1">
      <c r="O103" s="126"/>
    </row>
    <row r="104" ht="12.75">
      <c r="O104" s="126"/>
    </row>
    <row r="105" ht="12.75">
      <c r="O105" s="126"/>
    </row>
    <row r="106" ht="12.75">
      <c r="O106" s="126"/>
    </row>
    <row r="107" ht="12.75">
      <c r="O107" s="126"/>
    </row>
    <row r="108" ht="23.25" customHeight="1">
      <c r="O108" s="126"/>
    </row>
    <row r="109" ht="12.75">
      <c r="O109" s="126"/>
    </row>
    <row r="110" ht="12.75">
      <c r="O110" s="126"/>
    </row>
    <row r="111" ht="12.75">
      <c r="O111" s="126"/>
    </row>
    <row r="112" ht="12.75">
      <c r="O112" s="126"/>
    </row>
    <row r="113" ht="12.75">
      <c r="O113" s="126"/>
    </row>
    <row r="114" ht="12.75">
      <c r="O114" s="126"/>
    </row>
    <row r="115" ht="23.25" customHeight="1">
      <c r="O115" s="126"/>
    </row>
    <row r="116" ht="12.75">
      <c r="O116" s="126"/>
    </row>
    <row r="117" ht="23.25" customHeight="1">
      <c r="O117" s="126"/>
    </row>
    <row r="118" ht="12.75">
      <c r="O118" s="126"/>
    </row>
    <row r="119" ht="12.75">
      <c r="O119" s="126"/>
    </row>
    <row r="120" ht="12.75">
      <c r="O120" s="126"/>
    </row>
    <row r="121" ht="12.75">
      <c r="O121" s="126"/>
    </row>
    <row r="122" ht="12.75">
      <c r="O122" s="126"/>
    </row>
    <row r="123" ht="12.75">
      <c r="O123" s="126"/>
    </row>
    <row r="124" ht="12.75">
      <c r="O124" s="126"/>
    </row>
    <row r="131" ht="20.25" customHeight="1"/>
  </sheetData>
  <sheetProtection selectLockedCells="1" selectUnlockedCells="1"/>
  <mergeCells count="58">
    <mergeCell ref="J38:K38"/>
    <mergeCell ref="B40:F40"/>
    <mergeCell ref="B41:F41"/>
    <mergeCell ref="G40:I40"/>
    <mergeCell ref="G41:I41"/>
    <mergeCell ref="J40:K40"/>
    <mergeCell ref="J41:K41"/>
    <mergeCell ref="B39:F39"/>
    <mergeCell ref="G39:I39"/>
    <mergeCell ref="J39:K39"/>
    <mergeCell ref="J35:K35"/>
    <mergeCell ref="B36:F36"/>
    <mergeCell ref="G36:I36"/>
    <mergeCell ref="B37:F37"/>
    <mergeCell ref="G37:I37"/>
    <mergeCell ref="J37:K37"/>
    <mergeCell ref="B35:F35"/>
    <mergeCell ref="G35:I35"/>
    <mergeCell ref="B38:F38"/>
    <mergeCell ref="G38:I38"/>
    <mergeCell ref="G22:I22"/>
    <mergeCell ref="B30:F30"/>
    <mergeCell ref="G30:I30"/>
    <mergeCell ref="J30:K30"/>
    <mergeCell ref="J36:K36"/>
    <mergeCell ref="B32:F32"/>
    <mergeCell ref="G32:I32"/>
    <mergeCell ref="J32:K32"/>
    <mergeCell ref="B20:F20"/>
    <mergeCell ref="G20:I20"/>
    <mergeCell ref="J20:K20"/>
    <mergeCell ref="L20:M20"/>
    <mergeCell ref="J31:K31"/>
    <mergeCell ref="B21:F21"/>
    <mergeCell ref="G21:I21"/>
    <mergeCell ref="J21:K21"/>
    <mergeCell ref="L21:M21"/>
    <mergeCell ref="B22:F22"/>
    <mergeCell ref="B42:F42"/>
    <mergeCell ref="G42:I42"/>
    <mergeCell ref="J42:K42"/>
    <mergeCell ref="B31:F31"/>
    <mergeCell ref="G31:I31"/>
    <mergeCell ref="A17:N17"/>
    <mergeCell ref="B19:F19"/>
    <mergeCell ref="G19:I19"/>
    <mergeCell ref="J19:K19"/>
    <mergeCell ref="L19:M19"/>
    <mergeCell ref="A1:Q12"/>
    <mergeCell ref="B33:F33"/>
    <mergeCell ref="G33:I33"/>
    <mergeCell ref="J33:K33"/>
    <mergeCell ref="B34:F34"/>
    <mergeCell ref="G34:I34"/>
    <mergeCell ref="J34:K34"/>
    <mergeCell ref="A13:N13"/>
    <mergeCell ref="J22:K22"/>
    <mergeCell ref="L22:M22"/>
  </mergeCells>
  <printOptions/>
  <pageMargins left="0.5902777777777778" right="0" top="0.19652777777777777" bottom="0.49027777777777776" header="0.5118055555555555" footer="0.5118055555555555"/>
  <pageSetup horizontalDpi="600" verticalDpi="600" orientation="portrait" paperSize="9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="50" zoomScaleNormal="75" zoomScaleSheetLayoutView="50" zoomScalePageLayoutView="0" workbookViewId="0" topLeftCell="A1">
      <selection activeCell="AA15" sqref="AA15"/>
    </sheetView>
  </sheetViews>
  <sheetFormatPr defaultColWidth="9.140625" defaultRowHeight="12.75"/>
  <cols>
    <col min="1" max="1" width="16.28125" style="0" customWidth="1"/>
    <col min="2" max="2" width="13.7109375" style="0" customWidth="1"/>
    <col min="3" max="3" width="11.57421875" style="0" customWidth="1"/>
    <col min="4" max="4" width="48.7109375" style="0" customWidth="1"/>
    <col min="5" max="5" width="0" style="0" hidden="1" customWidth="1"/>
    <col min="6" max="6" width="14.421875" style="0" customWidth="1"/>
    <col min="7" max="7" width="11.421875" style="0" customWidth="1"/>
    <col min="8" max="8" width="0" style="0" hidden="1" customWidth="1"/>
    <col min="9" max="9" width="15.8515625" style="0" customWidth="1"/>
    <col min="10" max="10" width="10.421875" style="0" customWidth="1"/>
    <col min="11" max="11" width="9.7109375" style="0" customWidth="1"/>
    <col min="12" max="12" width="20.7109375" style="0" customWidth="1"/>
    <col min="13" max="13" width="15.421875" style="0" customWidth="1"/>
    <col min="14" max="14" width="29.00390625" style="0" customWidth="1"/>
    <col min="15" max="15" width="14.8515625" style="0" customWidth="1"/>
  </cols>
  <sheetData>
    <row r="1" spans="1:18" s="2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s="2" customFormat="1" ht="19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18" s="2" customFormat="1" ht="19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</row>
    <row r="4" spans="1:18" s="2" customFormat="1" ht="19.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18" s="2" customFormat="1" ht="19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:18" s="2" customFormat="1" ht="19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</row>
    <row r="7" spans="1:18" s="2" customFormat="1" ht="19.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</row>
    <row r="8" spans="1:18" s="2" customFormat="1" ht="19.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</row>
    <row r="9" spans="1:18" s="2" customFormat="1" ht="19.5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</row>
    <row r="10" spans="1:18" s="2" customFormat="1" ht="19.5" customHeigh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</row>
    <row r="11" spans="1:18" ht="24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</row>
    <row r="12" spans="1:18" ht="24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</row>
    <row r="13" spans="1:15" ht="39" customHeight="1">
      <c r="A13" s="468" t="s">
        <v>175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90"/>
    </row>
    <row r="14" spans="1:15" ht="11.25" customHeight="1">
      <c r="A14" s="85"/>
      <c r="B14" s="86"/>
      <c r="C14" s="22"/>
      <c r="D14" s="22"/>
      <c r="E14" s="22"/>
      <c r="F14" s="20"/>
      <c r="G14" s="88"/>
      <c r="H14" s="88"/>
      <c r="I14" s="85"/>
      <c r="J14" s="22"/>
      <c r="K14" s="22"/>
      <c r="L14" s="22"/>
      <c r="M14" s="91"/>
      <c r="N14" s="22"/>
      <c r="O14" s="90"/>
    </row>
    <row r="15" spans="1:15" ht="39" customHeight="1">
      <c r="A15" s="468" t="s">
        <v>176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90"/>
    </row>
    <row r="16" spans="1:15" ht="11.25" customHeight="1">
      <c r="A16" s="85"/>
      <c r="B16" s="86"/>
      <c r="C16" s="22"/>
      <c r="D16" s="22"/>
      <c r="E16" s="22"/>
      <c r="F16" s="20"/>
      <c r="G16" s="88"/>
      <c r="H16" s="88"/>
      <c r="I16" s="85"/>
      <c r="J16" s="22"/>
      <c r="K16" s="22"/>
      <c r="L16" s="22"/>
      <c r="M16" s="91"/>
      <c r="N16" s="22"/>
      <c r="O16" s="90"/>
    </row>
    <row r="17" spans="1:14" ht="27.75" customHeight="1">
      <c r="A17" s="409" t="s">
        <v>223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1:14" ht="27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27.75" customHeight="1">
      <c r="A19" s="492" t="s">
        <v>177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</row>
    <row r="20" spans="1:14" ht="27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30" customHeight="1" thickBot="1">
      <c r="A21" s="493" t="s">
        <v>163</v>
      </c>
      <c r="B21" s="493"/>
      <c r="C21" s="493"/>
      <c r="D21" s="493"/>
      <c r="E21" s="493"/>
      <c r="F21" s="494" t="s">
        <v>164</v>
      </c>
      <c r="G21" s="494"/>
      <c r="H21" s="494"/>
      <c r="I21" s="494" t="s">
        <v>178</v>
      </c>
      <c r="J21" s="494"/>
      <c r="K21" s="494" t="s">
        <v>179</v>
      </c>
      <c r="L21" s="494"/>
      <c r="M21" s="494" t="s">
        <v>180</v>
      </c>
      <c r="N21" s="494"/>
    </row>
    <row r="22" spans="1:15" ht="30" customHeight="1" thickBot="1">
      <c r="A22" s="495" t="s">
        <v>215</v>
      </c>
      <c r="B22" s="495"/>
      <c r="C22" s="495"/>
      <c r="D22" s="495"/>
      <c r="E22" s="495"/>
      <c r="F22" s="496">
        <v>4</v>
      </c>
      <c r="G22" s="496"/>
      <c r="H22" s="496"/>
      <c r="I22" s="497">
        <v>0.8</v>
      </c>
      <c r="J22" s="497"/>
      <c r="K22" s="498"/>
      <c r="L22" s="498"/>
      <c r="M22" s="499"/>
      <c r="N22" s="499"/>
      <c r="O22" s="22"/>
    </row>
    <row r="23" spans="1:15" ht="30" customHeight="1">
      <c r="A23" s="482" t="s">
        <v>215</v>
      </c>
      <c r="B23" s="483"/>
      <c r="C23" s="483"/>
      <c r="D23" s="483"/>
      <c r="E23" s="198"/>
      <c r="F23" s="502">
        <v>6</v>
      </c>
      <c r="G23" s="503"/>
      <c r="H23" s="199"/>
      <c r="I23" s="504">
        <v>1.3</v>
      </c>
      <c r="J23" s="505"/>
      <c r="K23" s="480"/>
      <c r="L23" s="481"/>
      <c r="M23" s="480"/>
      <c r="N23" s="481"/>
      <c r="O23" s="22"/>
    </row>
    <row r="24" spans="1:15" ht="30" customHeight="1">
      <c r="A24" s="484" t="s">
        <v>221</v>
      </c>
      <c r="B24" s="485"/>
      <c r="C24" s="485"/>
      <c r="D24" s="486"/>
      <c r="E24" s="204"/>
      <c r="F24" s="526">
        <v>6</v>
      </c>
      <c r="G24" s="527"/>
      <c r="H24" s="199"/>
      <c r="I24" s="528">
        <v>1.3</v>
      </c>
      <c r="J24" s="529"/>
      <c r="K24" s="500"/>
      <c r="L24" s="501"/>
      <c r="M24" s="500"/>
      <c r="N24" s="501"/>
      <c r="O24" s="22"/>
    </row>
    <row r="25" spans="1:15" ht="30" customHeight="1" thickBot="1">
      <c r="A25" s="484" t="s">
        <v>224</v>
      </c>
      <c r="B25" s="485"/>
      <c r="C25" s="485"/>
      <c r="D25" s="486"/>
      <c r="E25" s="195"/>
      <c r="F25" s="487">
        <v>6</v>
      </c>
      <c r="G25" s="487"/>
      <c r="H25" s="196"/>
      <c r="I25" s="488">
        <v>1.3</v>
      </c>
      <c r="J25" s="488"/>
      <c r="K25" s="489"/>
      <c r="L25" s="489"/>
      <c r="M25" s="489"/>
      <c r="N25" s="489"/>
      <c r="O25" s="22"/>
    </row>
    <row r="26" spans="1:15" ht="30" customHeight="1">
      <c r="A26" s="521" t="s">
        <v>215</v>
      </c>
      <c r="B26" s="521"/>
      <c r="C26" s="521"/>
      <c r="D26" s="521"/>
      <c r="E26" s="521"/>
      <c r="F26" s="490">
        <v>8</v>
      </c>
      <c r="G26" s="490"/>
      <c r="H26" s="490"/>
      <c r="I26" s="491">
        <v>1.5</v>
      </c>
      <c r="J26" s="491"/>
      <c r="K26" s="514"/>
      <c r="L26" s="514"/>
      <c r="M26" s="515"/>
      <c r="N26" s="515"/>
      <c r="O26" s="22"/>
    </row>
    <row r="27" spans="1:15" ht="30" customHeight="1">
      <c r="A27" s="484" t="s">
        <v>221</v>
      </c>
      <c r="B27" s="485"/>
      <c r="C27" s="485"/>
      <c r="D27" s="486"/>
      <c r="E27" s="203"/>
      <c r="F27" s="508">
        <v>8</v>
      </c>
      <c r="G27" s="509"/>
      <c r="H27" s="200"/>
      <c r="I27" s="510">
        <v>1.5</v>
      </c>
      <c r="J27" s="511"/>
      <c r="K27" s="500"/>
      <c r="L27" s="512"/>
      <c r="M27" s="500"/>
      <c r="N27" s="512"/>
      <c r="O27" s="22"/>
    </row>
    <row r="28" spans="1:15" ht="30" customHeight="1" thickBot="1">
      <c r="A28" s="513" t="s">
        <v>181</v>
      </c>
      <c r="B28" s="513"/>
      <c r="C28" s="513"/>
      <c r="D28" s="513"/>
      <c r="E28" s="513"/>
      <c r="F28" s="506">
        <v>8</v>
      </c>
      <c r="G28" s="506"/>
      <c r="H28" s="506"/>
      <c r="I28" s="488">
        <v>1.5</v>
      </c>
      <c r="J28" s="488"/>
      <c r="K28" s="489"/>
      <c r="L28" s="489"/>
      <c r="M28" s="507"/>
      <c r="N28" s="507"/>
      <c r="O28" s="22"/>
    </row>
    <row r="29" spans="1:15" ht="30" customHeight="1">
      <c r="A29" s="482" t="s">
        <v>215</v>
      </c>
      <c r="B29" s="483"/>
      <c r="C29" s="483"/>
      <c r="D29" s="483"/>
      <c r="F29" s="490">
        <v>10</v>
      </c>
      <c r="G29" s="490"/>
      <c r="H29" s="490"/>
      <c r="I29" s="491">
        <v>1.7</v>
      </c>
      <c r="J29" s="491"/>
      <c r="K29" s="514"/>
      <c r="L29" s="514"/>
      <c r="M29" s="515"/>
      <c r="N29" s="515"/>
      <c r="O29" s="22"/>
    </row>
    <row r="30" spans="1:15" ht="30" customHeight="1" thickBot="1">
      <c r="A30" s="513" t="s">
        <v>221</v>
      </c>
      <c r="B30" s="513"/>
      <c r="C30" s="513"/>
      <c r="D30" s="513"/>
      <c r="E30" s="513"/>
      <c r="F30" s="506">
        <v>10</v>
      </c>
      <c r="G30" s="506"/>
      <c r="H30" s="506"/>
      <c r="I30" s="488">
        <v>1.7</v>
      </c>
      <c r="J30" s="488"/>
      <c r="K30" s="489"/>
      <c r="L30" s="489"/>
      <c r="M30" s="507"/>
      <c r="N30" s="507"/>
      <c r="O30" s="22"/>
    </row>
    <row r="31" spans="1:15" ht="30" customHeight="1">
      <c r="A31" s="160"/>
      <c r="B31" s="160"/>
      <c r="C31" s="160"/>
      <c r="D31" s="160"/>
      <c r="E31" s="160"/>
      <c r="F31" s="161"/>
      <c r="G31" s="161"/>
      <c r="H31" s="161"/>
      <c r="I31" s="160"/>
      <c r="J31" s="160"/>
      <c r="K31" s="160"/>
      <c r="L31" s="160"/>
      <c r="M31" s="160"/>
      <c r="N31" s="160"/>
      <c r="O31" s="22"/>
    </row>
    <row r="32" spans="1:15" ht="30" customHeight="1">
      <c r="A32" s="516" t="s">
        <v>182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22"/>
    </row>
    <row r="33" spans="1:15" ht="30" customHeigh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162"/>
      <c r="L33" s="162"/>
      <c r="M33" s="162"/>
      <c r="N33" s="162"/>
      <c r="O33" s="22"/>
    </row>
    <row r="34" spans="1:15" ht="30" customHeight="1">
      <c r="A34" s="517" t="s">
        <v>183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22"/>
    </row>
    <row r="35" spans="1:15" ht="30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22"/>
    </row>
    <row r="36" spans="1:15" ht="30" customHeight="1">
      <c r="A36" s="493" t="s">
        <v>184</v>
      </c>
      <c r="B36" s="493"/>
      <c r="C36" s="493"/>
      <c r="D36" s="493"/>
      <c r="E36" s="187"/>
      <c r="F36" s="518" t="s">
        <v>164</v>
      </c>
      <c r="G36" s="518"/>
      <c r="H36" s="188"/>
      <c r="I36" s="494" t="s">
        <v>185</v>
      </c>
      <c r="J36" s="494"/>
      <c r="K36" s="494"/>
      <c r="L36" s="519" t="s">
        <v>186</v>
      </c>
      <c r="M36" s="519"/>
      <c r="N36" s="519"/>
      <c r="O36" s="22"/>
    </row>
    <row r="37" spans="1:15" ht="30" customHeight="1">
      <c r="A37" s="495" t="s">
        <v>187</v>
      </c>
      <c r="B37" s="495"/>
      <c r="C37" s="495"/>
      <c r="D37" s="495"/>
      <c r="E37" s="159"/>
      <c r="F37" s="520">
        <v>4</v>
      </c>
      <c r="G37" s="520"/>
      <c r="H37" s="189"/>
      <c r="I37" s="520" t="s">
        <v>188</v>
      </c>
      <c r="J37" s="520"/>
      <c r="K37" s="520"/>
      <c r="L37" s="477">
        <v>426</v>
      </c>
      <c r="M37" s="477"/>
      <c r="N37" s="477"/>
      <c r="O37" s="22"/>
    </row>
    <row r="38" spans="1:15" ht="30" customHeight="1">
      <c r="A38" s="521" t="s">
        <v>187</v>
      </c>
      <c r="B38" s="521"/>
      <c r="C38" s="521"/>
      <c r="D38" s="521"/>
      <c r="E38" s="190"/>
      <c r="F38" s="522">
        <v>6</v>
      </c>
      <c r="G38" s="522"/>
      <c r="H38" s="191"/>
      <c r="I38" s="490" t="s">
        <v>188</v>
      </c>
      <c r="J38" s="490"/>
      <c r="K38" s="490"/>
      <c r="L38" s="470">
        <v>426</v>
      </c>
      <c r="M38" s="470"/>
      <c r="N38" s="470"/>
      <c r="O38" s="22"/>
    </row>
    <row r="39" spans="1:15" ht="30" customHeight="1">
      <c r="A39" s="521" t="s">
        <v>187</v>
      </c>
      <c r="B39" s="521"/>
      <c r="C39" s="521"/>
      <c r="D39" s="521"/>
      <c r="E39" s="192"/>
      <c r="F39" s="522">
        <v>8</v>
      </c>
      <c r="G39" s="522"/>
      <c r="H39" s="193"/>
      <c r="I39" s="490" t="s">
        <v>188</v>
      </c>
      <c r="J39" s="490"/>
      <c r="K39" s="490"/>
      <c r="L39" s="470">
        <v>490</v>
      </c>
      <c r="M39" s="470"/>
      <c r="N39" s="470"/>
      <c r="O39" s="22"/>
    </row>
    <row r="40" spans="1:15" ht="30" customHeight="1">
      <c r="A40" s="521" t="s">
        <v>187</v>
      </c>
      <c r="B40" s="521"/>
      <c r="C40" s="521"/>
      <c r="D40" s="521"/>
      <c r="E40" s="192"/>
      <c r="F40" s="522">
        <v>10</v>
      </c>
      <c r="G40" s="522"/>
      <c r="H40" s="193"/>
      <c r="I40" s="490" t="s">
        <v>188</v>
      </c>
      <c r="J40" s="490"/>
      <c r="K40" s="490"/>
      <c r="L40" s="470">
        <v>580</v>
      </c>
      <c r="M40" s="470"/>
      <c r="N40" s="470"/>
      <c r="O40" s="22"/>
    </row>
    <row r="41" spans="1:15" ht="30" customHeight="1">
      <c r="A41" s="521" t="s">
        <v>189</v>
      </c>
      <c r="B41" s="521"/>
      <c r="C41" s="521"/>
      <c r="D41" s="521"/>
      <c r="E41" s="192"/>
      <c r="F41" s="523" t="s">
        <v>190</v>
      </c>
      <c r="G41" s="523"/>
      <c r="H41" s="193"/>
      <c r="I41" s="522" t="s">
        <v>188</v>
      </c>
      <c r="J41" s="522"/>
      <c r="K41" s="522"/>
      <c r="L41" s="470" t="s">
        <v>225</v>
      </c>
      <c r="M41" s="470"/>
      <c r="N41" s="470"/>
      <c r="O41" s="22"/>
    </row>
    <row r="42" spans="1:15" ht="30" customHeight="1">
      <c r="A42" s="524" t="s">
        <v>191</v>
      </c>
      <c r="B42" s="524"/>
      <c r="C42" s="524"/>
      <c r="D42" s="524"/>
      <c r="E42" s="192"/>
      <c r="F42" s="522">
        <v>4</v>
      </c>
      <c r="G42" s="522"/>
      <c r="H42" s="193"/>
      <c r="I42" s="522" t="s">
        <v>192</v>
      </c>
      <c r="J42" s="522"/>
      <c r="K42" s="522"/>
      <c r="L42" s="470">
        <v>51</v>
      </c>
      <c r="M42" s="470"/>
      <c r="N42" s="470"/>
      <c r="O42" s="126"/>
    </row>
    <row r="43" spans="1:15" ht="30" customHeight="1">
      <c r="A43" s="524" t="s">
        <v>191</v>
      </c>
      <c r="B43" s="524"/>
      <c r="C43" s="524"/>
      <c r="D43" s="524"/>
      <c r="E43" s="192"/>
      <c r="F43" s="522">
        <v>6</v>
      </c>
      <c r="G43" s="522"/>
      <c r="H43" s="193"/>
      <c r="I43" s="522" t="s">
        <v>192</v>
      </c>
      <c r="J43" s="522"/>
      <c r="K43" s="522"/>
      <c r="L43" s="470">
        <v>54</v>
      </c>
      <c r="M43" s="470"/>
      <c r="N43" s="470"/>
      <c r="O43" s="126"/>
    </row>
    <row r="44" spans="1:15" ht="30" customHeight="1">
      <c r="A44" s="524" t="s">
        <v>191</v>
      </c>
      <c r="B44" s="524"/>
      <c r="C44" s="524"/>
      <c r="D44" s="524"/>
      <c r="E44" s="192"/>
      <c r="F44" s="522">
        <v>8</v>
      </c>
      <c r="G44" s="522"/>
      <c r="H44" s="193"/>
      <c r="I44" s="522" t="s">
        <v>192</v>
      </c>
      <c r="J44" s="522"/>
      <c r="K44" s="522"/>
      <c r="L44" s="470">
        <v>61</v>
      </c>
      <c r="M44" s="470"/>
      <c r="N44" s="470"/>
      <c r="O44" s="126"/>
    </row>
    <row r="45" spans="1:15" ht="30" customHeight="1">
      <c r="A45" s="524" t="s">
        <v>191</v>
      </c>
      <c r="B45" s="524"/>
      <c r="C45" s="524"/>
      <c r="D45" s="524"/>
      <c r="E45" s="192"/>
      <c r="F45" s="522">
        <v>10</v>
      </c>
      <c r="G45" s="522"/>
      <c r="H45" s="193"/>
      <c r="I45" s="522" t="s">
        <v>192</v>
      </c>
      <c r="J45" s="522"/>
      <c r="K45" s="522"/>
      <c r="L45" s="470">
        <v>64</v>
      </c>
      <c r="M45" s="470"/>
      <c r="N45" s="470"/>
      <c r="O45" s="126"/>
    </row>
    <row r="46" spans="1:15" ht="30" customHeight="1">
      <c r="A46" s="524" t="s">
        <v>193</v>
      </c>
      <c r="B46" s="524"/>
      <c r="C46" s="524"/>
      <c r="D46" s="524"/>
      <c r="E46" s="192"/>
      <c r="F46" s="522" t="s">
        <v>194</v>
      </c>
      <c r="G46" s="522"/>
      <c r="H46" s="193"/>
      <c r="I46" s="522" t="s">
        <v>195</v>
      </c>
      <c r="J46" s="522"/>
      <c r="K46" s="522"/>
      <c r="L46" s="470">
        <v>1683</v>
      </c>
      <c r="M46" s="470"/>
      <c r="N46" s="470"/>
      <c r="O46" s="126"/>
    </row>
    <row r="47" spans="1:15" ht="30" customHeight="1">
      <c r="A47" s="524" t="s">
        <v>196</v>
      </c>
      <c r="B47" s="524"/>
      <c r="C47" s="524"/>
      <c r="D47" s="524"/>
      <c r="E47" s="192"/>
      <c r="F47" s="525" t="s">
        <v>206</v>
      </c>
      <c r="G47" s="525"/>
      <c r="H47" s="193"/>
      <c r="I47" s="522" t="s">
        <v>195</v>
      </c>
      <c r="J47" s="522"/>
      <c r="K47" s="522"/>
      <c r="L47" s="470" t="s">
        <v>207</v>
      </c>
      <c r="M47" s="470"/>
      <c r="N47" s="470"/>
      <c r="O47" s="126"/>
    </row>
    <row r="48" spans="1:15" ht="30" customHeight="1">
      <c r="A48" s="524" t="s">
        <v>196</v>
      </c>
      <c r="B48" s="524"/>
      <c r="C48" s="524"/>
      <c r="D48" s="524"/>
      <c r="E48" s="192"/>
      <c r="F48" s="522" t="s">
        <v>197</v>
      </c>
      <c r="G48" s="522"/>
      <c r="H48" s="193"/>
      <c r="I48" s="522" t="s">
        <v>195</v>
      </c>
      <c r="J48" s="522"/>
      <c r="K48" s="522"/>
      <c r="L48" s="470">
        <v>1200</v>
      </c>
      <c r="M48" s="470"/>
      <c r="N48" s="470"/>
      <c r="O48" s="126"/>
    </row>
    <row r="49" spans="1:15" ht="30" customHeight="1">
      <c r="A49" s="524" t="s">
        <v>198</v>
      </c>
      <c r="B49" s="524"/>
      <c r="C49" s="524"/>
      <c r="D49" s="524"/>
      <c r="E49" s="192"/>
      <c r="F49" s="522" t="s">
        <v>199</v>
      </c>
      <c r="G49" s="522"/>
      <c r="H49" s="193"/>
      <c r="I49" s="522" t="s">
        <v>84</v>
      </c>
      <c r="J49" s="522"/>
      <c r="K49" s="522"/>
      <c r="L49" s="470">
        <v>5.5</v>
      </c>
      <c r="M49" s="470"/>
      <c r="N49" s="470"/>
      <c r="O49" s="126"/>
    </row>
    <row r="50" spans="1:15" ht="31.5" customHeight="1">
      <c r="A50" s="524" t="s">
        <v>198</v>
      </c>
      <c r="B50" s="524"/>
      <c r="C50" s="524"/>
      <c r="D50" s="524"/>
      <c r="E50" s="192"/>
      <c r="F50" s="522" t="s">
        <v>200</v>
      </c>
      <c r="G50" s="522"/>
      <c r="H50" s="193"/>
      <c r="I50" s="522" t="s">
        <v>84</v>
      </c>
      <c r="J50" s="522"/>
      <c r="K50" s="522"/>
      <c r="L50" s="470">
        <v>6</v>
      </c>
      <c r="M50" s="470"/>
      <c r="N50" s="470"/>
      <c r="O50" s="126"/>
    </row>
    <row r="51" spans="1:15" ht="24" customHeight="1">
      <c r="A51" s="22"/>
      <c r="B51" s="22"/>
      <c r="C51" s="170"/>
      <c r="D51" s="125"/>
      <c r="E51" s="125"/>
      <c r="F51" s="125"/>
      <c r="G51" s="127"/>
      <c r="H51" s="126"/>
      <c r="I51" s="85"/>
      <c r="J51" s="22"/>
      <c r="K51" s="22"/>
      <c r="L51" s="22"/>
      <c r="M51" s="22"/>
      <c r="N51" s="22"/>
      <c r="O51" s="126"/>
    </row>
    <row r="52" spans="1:15" ht="23.25" customHeight="1">
      <c r="A52" s="85"/>
      <c r="B52" s="22"/>
      <c r="C52" s="22"/>
      <c r="D52" s="22"/>
      <c r="E52" s="22"/>
      <c r="F52" s="164"/>
      <c r="G52" s="20"/>
      <c r="H52" s="126"/>
      <c r="I52" s="85"/>
      <c r="J52" s="22"/>
      <c r="K52" s="22"/>
      <c r="L52" s="22"/>
      <c r="M52" s="22"/>
      <c r="N52" s="22"/>
      <c r="O52" s="126"/>
    </row>
    <row r="53" spans="1:15" ht="24.75" customHeight="1">
      <c r="A53" s="85"/>
      <c r="B53" s="22"/>
      <c r="C53" s="22"/>
      <c r="D53" s="22"/>
      <c r="E53" s="22"/>
      <c r="F53" s="164"/>
      <c r="G53" s="127"/>
      <c r="H53" s="126"/>
      <c r="I53" s="85"/>
      <c r="J53" s="22"/>
      <c r="K53" s="22"/>
      <c r="L53" s="22"/>
      <c r="M53" s="22"/>
      <c r="N53" s="22"/>
      <c r="O53" s="126"/>
    </row>
    <row r="54" spans="1:15" ht="23.25" customHeight="1">
      <c r="A54" s="85"/>
      <c r="B54" s="22"/>
      <c r="C54" s="22"/>
      <c r="D54" s="22"/>
      <c r="E54" s="22"/>
      <c r="F54" s="164"/>
      <c r="G54" s="127"/>
      <c r="H54" s="126"/>
      <c r="I54" s="85"/>
      <c r="J54" s="22"/>
      <c r="K54" s="22"/>
      <c r="L54" s="22"/>
      <c r="M54" s="22"/>
      <c r="N54" s="22"/>
      <c r="O54" s="126"/>
    </row>
    <row r="55" spans="1:14" ht="23.25" customHeight="1">
      <c r="A55" s="85"/>
      <c r="B55" s="22"/>
      <c r="C55" s="22"/>
      <c r="D55" s="22"/>
      <c r="E55" s="22"/>
      <c r="F55" s="164"/>
      <c r="G55" s="127"/>
      <c r="H55" s="126"/>
      <c r="I55" s="85"/>
      <c r="J55" s="22"/>
      <c r="K55" s="22"/>
      <c r="L55" s="22"/>
      <c r="M55" s="22"/>
      <c r="N55" s="22"/>
    </row>
    <row r="56" spans="1:14" ht="23.25" customHeight="1">
      <c r="A56" s="85"/>
      <c r="B56" s="22"/>
      <c r="C56" s="22"/>
      <c r="D56" s="22"/>
      <c r="E56" s="22"/>
      <c r="F56" s="164"/>
      <c r="G56" s="127"/>
      <c r="H56" s="126"/>
      <c r="I56" s="85"/>
      <c r="J56" s="22"/>
      <c r="K56" s="22"/>
      <c r="L56" s="22"/>
      <c r="M56" s="22"/>
      <c r="N56" s="22"/>
    </row>
    <row r="57" spans="1:15" ht="21.75" customHeight="1">
      <c r="A57" s="85"/>
      <c r="B57" s="22"/>
      <c r="C57" s="22"/>
      <c r="D57" s="22"/>
      <c r="E57" s="22"/>
      <c r="F57" s="164"/>
      <c r="G57" s="127"/>
      <c r="H57" s="126"/>
      <c r="I57" s="85"/>
      <c r="J57" s="22"/>
      <c r="K57" s="22"/>
      <c r="L57" s="22"/>
      <c r="M57" s="22"/>
      <c r="N57" s="22"/>
      <c r="O57" s="126"/>
    </row>
    <row r="58" spans="1:15" ht="24" customHeight="1">
      <c r="A58" s="85"/>
      <c r="B58" s="22"/>
      <c r="C58" s="22"/>
      <c r="D58" s="22"/>
      <c r="E58" s="22"/>
      <c r="F58" s="164"/>
      <c r="G58" s="127"/>
      <c r="H58" s="126"/>
      <c r="I58" s="85"/>
      <c r="J58" s="22"/>
      <c r="K58" s="22"/>
      <c r="L58" s="22"/>
      <c r="M58" s="22"/>
      <c r="N58" s="22"/>
      <c r="O58" s="126"/>
    </row>
    <row r="59" spans="1:15" ht="24" customHeight="1">
      <c r="A59" s="85"/>
      <c r="B59" s="22"/>
      <c r="C59" s="22"/>
      <c r="D59" s="22"/>
      <c r="E59" s="22"/>
      <c r="F59" s="164"/>
      <c r="G59" s="127"/>
      <c r="H59" s="126"/>
      <c r="I59" s="85"/>
      <c r="J59" s="22"/>
      <c r="K59" s="22"/>
      <c r="L59" s="22"/>
      <c r="M59" s="22"/>
      <c r="N59" s="22"/>
      <c r="O59" s="126"/>
    </row>
    <row r="60" spans="1:15" ht="18.75">
      <c r="A60" s="85"/>
      <c r="B60" s="22"/>
      <c r="C60" s="22"/>
      <c r="D60" s="22"/>
      <c r="E60" s="22"/>
      <c r="F60" s="164"/>
      <c r="G60" s="127"/>
      <c r="H60" s="126"/>
      <c r="I60" s="85"/>
      <c r="J60" s="22"/>
      <c r="K60" s="22"/>
      <c r="L60" s="22"/>
      <c r="M60" s="22"/>
      <c r="N60" s="22"/>
      <c r="O60" s="126"/>
    </row>
    <row r="61" spans="1:15" ht="21.75" customHeight="1">
      <c r="A61" s="85"/>
      <c r="B61" s="22"/>
      <c r="C61" s="22"/>
      <c r="D61" s="22"/>
      <c r="E61" s="22"/>
      <c r="F61" s="164"/>
      <c r="G61" s="127"/>
      <c r="H61" s="126"/>
      <c r="I61" s="85"/>
      <c r="J61" s="22"/>
      <c r="K61" s="22"/>
      <c r="L61" s="22"/>
      <c r="M61" s="22"/>
      <c r="N61" s="22"/>
      <c r="O61" s="126"/>
    </row>
    <row r="62" spans="1:15" ht="21.75" customHeight="1">
      <c r="A62" s="85"/>
      <c r="B62" s="22"/>
      <c r="C62" s="22"/>
      <c r="D62" s="22"/>
      <c r="E62" s="22"/>
      <c r="F62" s="164"/>
      <c r="G62" s="127"/>
      <c r="H62" s="127"/>
      <c r="I62" s="85"/>
      <c r="J62" s="22"/>
      <c r="K62" s="22"/>
      <c r="L62" s="22"/>
      <c r="M62" s="22"/>
      <c r="N62" s="22"/>
      <c r="O62" s="128"/>
    </row>
    <row r="63" spans="1:15" ht="21.75" customHeight="1">
      <c r="A63" s="85"/>
      <c r="B63" s="22"/>
      <c r="C63" s="22"/>
      <c r="D63" s="22"/>
      <c r="E63" s="22"/>
      <c r="F63" s="164"/>
      <c r="G63" s="127"/>
      <c r="H63" s="127"/>
      <c r="I63" s="126"/>
      <c r="J63" s="126"/>
      <c r="K63" s="126"/>
      <c r="L63" s="126"/>
      <c r="M63" s="126"/>
      <c r="N63" s="126"/>
      <c r="O63" s="129"/>
    </row>
    <row r="64" spans="1:15" ht="26.25" customHeight="1">
      <c r="A64" s="85"/>
      <c r="B64" s="22"/>
      <c r="C64" s="22"/>
      <c r="D64" s="22"/>
      <c r="E64" s="22"/>
      <c r="F64" s="164"/>
      <c r="G64" s="127"/>
      <c r="H64" s="20"/>
      <c r="I64" s="169"/>
      <c r="J64" s="126"/>
      <c r="K64" s="126"/>
      <c r="L64" s="126"/>
      <c r="M64" s="126"/>
      <c r="N64" s="126"/>
      <c r="O64" s="129"/>
    </row>
    <row r="65" spans="1:15" ht="26.25" customHeight="1">
      <c r="A65" s="85"/>
      <c r="B65" s="22"/>
      <c r="C65" s="22"/>
      <c r="D65" s="22"/>
      <c r="E65" s="22"/>
      <c r="F65" s="164"/>
      <c r="G65" s="126"/>
      <c r="H65" s="127"/>
      <c r="I65" s="85"/>
      <c r="J65" s="85"/>
      <c r="K65" s="126"/>
      <c r="L65" s="126"/>
      <c r="M65" s="126"/>
      <c r="N65" s="126"/>
      <c r="O65" s="129"/>
    </row>
    <row r="66" spans="1:15" ht="26.25" customHeight="1">
      <c r="A66" s="85"/>
      <c r="B66" s="22"/>
      <c r="C66" s="22"/>
      <c r="D66" s="22"/>
      <c r="E66" s="22"/>
      <c r="F66" s="164"/>
      <c r="G66" s="126"/>
      <c r="H66" s="127"/>
      <c r="I66" s="85"/>
      <c r="J66" s="85"/>
      <c r="K66" s="126"/>
      <c r="L66" s="126"/>
      <c r="M66" s="126"/>
      <c r="N66" s="126"/>
      <c r="O66" s="129"/>
    </row>
    <row r="67" spans="1:15" ht="26.25" customHeight="1">
      <c r="A67" s="85"/>
      <c r="B67" s="22"/>
      <c r="C67" s="22"/>
      <c r="D67" s="22"/>
      <c r="E67" s="22"/>
      <c r="F67" s="164"/>
      <c r="G67" s="126"/>
      <c r="H67" s="127"/>
      <c r="I67" s="126"/>
      <c r="J67" s="126"/>
      <c r="K67" s="126"/>
      <c r="L67" s="126"/>
      <c r="M67" s="126"/>
      <c r="N67" s="126"/>
      <c r="O67" s="129"/>
    </row>
    <row r="68" spans="1:15" ht="26.25" customHeight="1">
      <c r="A68" s="85"/>
      <c r="B68" s="22"/>
      <c r="C68" s="22"/>
      <c r="D68" s="22"/>
      <c r="E68" s="22"/>
      <c r="F68" s="164"/>
      <c r="G68" s="126"/>
      <c r="H68" s="127"/>
      <c r="O68" s="129"/>
    </row>
    <row r="69" spans="1:15" ht="24.75" customHeight="1">
      <c r="A69" s="85"/>
      <c r="B69" s="22"/>
      <c r="C69" s="22"/>
      <c r="D69" s="22"/>
      <c r="E69" s="22"/>
      <c r="F69" s="164"/>
      <c r="G69" s="126"/>
      <c r="H69" s="127"/>
      <c r="O69" s="129"/>
    </row>
    <row r="70" spans="1:15" ht="24.75" customHeight="1">
      <c r="A70" s="85"/>
      <c r="B70" s="22"/>
      <c r="C70" s="22"/>
      <c r="D70" s="22"/>
      <c r="E70" s="22"/>
      <c r="F70" s="164"/>
      <c r="G70" s="126"/>
      <c r="H70" s="127"/>
      <c r="I70" s="126"/>
      <c r="O70" s="129"/>
    </row>
    <row r="71" spans="1:15" ht="24" customHeight="1">
      <c r="A71" s="85"/>
      <c r="B71" s="22"/>
      <c r="C71" s="22"/>
      <c r="D71" s="22"/>
      <c r="E71" s="22"/>
      <c r="F71" s="164"/>
      <c r="G71" s="126"/>
      <c r="H71" s="127"/>
      <c r="O71" s="126"/>
    </row>
    <row r="72" spans="1:15" ht="24.75" customHeight="1">
      <c r="A72" s="85"/>
      <c r="B72" s="22"/>
      <c r="C72" s="22"/>
      <c r="D72" s="22"/>
      <c r="E72" s="22"/>
      <c r="F72" s="164"/>
      <c r="G72" s="126"/>
      <c r="H72" s="127"/>
      <c r="O72" s="126"/>
    </row>
    <row r="73" spans="1:15" ht="27" customHeight="1">
      <c r="A73" s="126"/>
      <c r="B73" s="126"/>
      <c r="C73" s="126"/>
      <c r="D73" s="126"/>
      <c r="E73" s="126"/>
      <c r="F73" s="126"/>
      <c r="G73" s="126"/>
      <c r="H73" s="127"/>
      <c r="I73" s="126"/>
      <c r="O73" s="126"/>
    </row>
    <row r="74" spans="1:15" ht="25.5" customHeight="1">
      <c r="A74" s="129"/>
      <c r="B74" s="169"/>
      <c r="C74" s="127"/>
      <c r="D74" s="126"/>
      <c r="E74" s="126"/>
      <c r="F74" s="126"/>
      <c r="G74" s="126"/>
      <c r="H74" s="126"/>
      <c r="O74" s="126"/>
    </row>
    <row r="75" spans="1:15" ht="25.5" customHeight="1">
      <c r="A75" s="22"/>
      <c r="B75" s="22"/>
      <c r="C75" s="170"/>
      <c r="D75" s="125"/>
      <c r="E75" s="125"/>
      <c r="F75" s="126"/>
      <c r="G75" s="126"/>
      <c r="H75" s="126"/>
      <c r="O75" s="126"/>
    </row>
    <row r="76" spans="1:15" ht="25.5" customHeight="1">
      <c r="A76" s="85"/>
      <c r="B76" s="22"/>
      <c r="C76" s="22"/>
      <c r="D76" s="22"/>
      <c r="E76" s="22"/>
      <c r="F76" s="126"/>
      <c r="G76" s="126"/>
      <c r="H76" s="126"/>
      <c r="O76" s="126"/>
    </row>
    <row r="77" spans="1:15" ht="25.5" customHeight="1">
      <c r="A77" s="85"/>
      <c r="B77" s="22"/>
      <c r="C77" s="22"/>
      <c r="D77" s="22"/>
      <c r="E77" s="22"/>
      <c r="F77" s="126"/>
      <c r="G77" s="126"/>
      <c r="H77" s="126"/>
      <c r="O77" s="128"/>
    </row>
    <row r="78" spans="1:15" ht="24.75" customHeight="1">
      <c r="A78" s="129"/>
      <c r="B78" s="169"/>
      <c r="C78" s="127"/>
      <c r="D78" s="126"/>
      <c r="E78" s="126"/>
      <c r="F78" s="126"/>
      <c r="G78" s="126"/>
      <c r="H78" s="126"/>
      <c r="O78" s="129"/>
    </row>
    <row r="79" spans="1:15" ht="24.75" customHeight="1">
      <c r="A79" s="22"/>
      <c r="B79" s="22"/>
      <c r="C79" s="170"/>
      <c r="D79" s="125"/>
      <c r="E79" s="125"/>
      <c r="F79" s="126"/>
      <c r="G79" s="126"/>
      <c r="H79" s="126"/>
      <c r="O79" s="129"/>
    </row>
    <row r="80" spans="1:15" ht="22.5" customHeight="1">
      <c r="A80" s="85"/>
      <c r="B80" s="22"/>
      <c r="C80" s="22"/>
      <c r="D80" s="22"/>
      <c r="E80" s="22"/>
      <c r="F80" s="126"/>
      <c r="G80" s="126"/>
      <c r="H80" s="126"/>
      <c r="O80" s="129"/>
    </row>
    <row r="81" spans="1:15" ht="19.5">
      <c r="A81" s="85"/>
      <c r="B81" s="22"/>
      <c r="C81" s="22"/>
      <c r="D81" s="22"/>
      <c r="E81" s="22"/>
      <c r="F81" s="126"/>
      <c r="G81" s="126"/>
      <c r="H81" s="126"/>
      <c r="O81" s="129"/>
    </row>
    <row r="82" spans="1:15" ht="25.5">
      <c r="A82" s="129"/>
      <c r="B82" s="169"/>
      <c r="C82" s="127"/>
      <c r="D82" s="126"/>
      <c r="E82" s="126"/>
      <c r="F82" s="126"/>
      <c r="G82" s="126"/>
      <c r="H82" s="126"/>
      <c r="O82" s="126"/>
    </row>
    <row r="83" spans="1:15" ht="18.75">
      <c r="A83" s="22"/>
      <c r="B83" s="22"/>
      <c r="C83" s="170"/>
      <c r="D83" s="125"/>
      <c r="E83" s="125"/>
      <c r="F83" s="126"/>
      <c r="G83" s="126"/>
      <c r="H83" s="126"/>
      <c r="O83" s="126"/>
    </row>
    <row r="84" spans="1:15" ht="24.75" customHeight="1">
      <c r="A84" s="85"/>
      <c r="B84" s="22"/>
      <c r="C84" s="22"/>
      <c r="D84" s="22"/>
      <c r="E84" s="22"/>
      <c r="F84" s="126"/>
      <c r="G84" s="126"/>
      <c r="H84" s="126"/>
      <c r="O84" s="126"/>
    </row>
    <row r="85" spans="1:15" ht="18.75">
      <c r="A85" s="85"/>
      <c r="B85" s="85"/>
      <c r="C85" s="126"/>
      <c r="D85" s="126"/>
      <c r="E85" s="126"/>
      <c r="F85" s="126"/>
      <c r="G85" s="126"/>
      <c r="H85" s="126"/>
      <c r="O85" s="126"/>
    </row>
    <row r="86" spans="1:15" ht="24.75" customHeight="1">
      <c r="A86" s="171"/>
      <c r="B86" s="130"/>
      <c r="C86" s="130"/>
      <c r="D86" s="126"/>
      <c r="E86" s="126"/>
      <c r="F86" s="126"/>
      <c r="G86" s="126"/>
      <c r="H86" s="126"/>
      <c r="O86" s="126"/>
    </row>
    <row r="87" spans="1:15" ht="30.75">
      <c r="A87" s="172"/>
      <c r="B87" s="125"/>
      <c r="C87" s="125"/>
      <c r="D87" s="130"/>
      <c r="E87" s="130"/>
      <c r="F87" s="126"/>
      <c r="G87" s="126"/>
      <c r="H87" s="126"/>
      <c r="O87" s="126"/>
    </row>
    <row r="88" spans="1:15" ht="18.75">
      <c r="A88" s="22"/>
      <c r="B88" s="22"/>
      <c r="C88" s="22"/>
      <c r="D88" s="22"/>
      <c r="E88" s="22"/>
      <c r="F88" s="126"/>
      <c r="G88" s="126"/>
      <c r="H88" s="126"/>
      <c r="O88" s="126"/>
    </row>
    <row r="89" spans="1:15" ht="12.75">
      <c r="A89" s="126"/>
      <c r="B89" s="126"/>
      <c r="C89" s="126"/>
      <c r="D89" s="126"/>
      <c r="E89" s="126"/>
      <c r="F89" s="126"/>
      <c r="G89" s="126"/>
      <c r="H89" s="126"/>
      <c r="O89" s="126"/>
    </row>
    <row r="90" spans="7:15" ht="12.75">
      <c r="G90" s="126"/>
      <c r="H90" s="126"/>
      <c r="O90" s="126"/>
    </row>
    <row r="91" spans="7:15" ht="23.25" customHeight="1">
      <c r="G91" s="126"/>
      <c r="H91" s="126"/>
      <c r="O91" s="126"/>
    </row>
    <row r="92" spans="7:15" ht="12.75">
      <c r="G92" s="126"/>
      <c r="H92" s="126"/>
      <c r="O92" s="126"/>
    </row>
    <row r="93" spans="7:15" ht="24" customHeight="1">
      <c r="G93" s="126"/>
      <c r="H93" s="126"/>
      <c r="O93" s="126"/>
    </row>
    <row r="94" spans="7:15" ht="12.75">
      <c r="G94" s="126"/>
      <c r="H94" s="126"/>
      <c r="O94" s="126"/>
    </row>
    <row r="95" spans="7:15" ht="12.75">
      <c r="G95" s="126"/>
      <c r="H95" s="126"/>
      <c r="O95" s="126"/>
    </row>
    <row r="96" spans="7:15" ht="12.75">
      <c r="G96" s="126"/>
      <c r="H96" s="126"/>
      <c r="O96" s="126"/>
    </row>
    <row r="97" spans="8:15" ht="12.75">
      <c r="H97" s="126"/>
      <c r="O97" s="126"/>
    </row>
    <row r="98" spans="8:15" ht="23.25" customHeight="1">
      <c r="H98" s="126"/>
      <c r="O98" s="126"/>
    </row>
    <row r="99" spans="8:15" ht="12.75">
      <c r="H99" s="126"/>
      <c r="O99" s="126"/>
    </row>
    <row r="100" spans="8:15" ht="12.75">
      <c r="H100" s="126"/>
      <c r="O100" s="126"/>
    </row>
    <row r="101" spans="8:15" ht="12.75">
      <c r="H101" s="126"/>
      <c r="O101" s="126"/>
    </row>
    <row r="102" spans="8:15" ht="12.75">
      <c r="H102" s="126"/>
      <c r="O102" s="126"/>
    </row>
    <row r="103" spans="8:15" ht="12.75">
      <c r="H103" s="126"/>
      <c r="O103" s="126"/>
    </row>
    <row r="104" spans="8:15" ht="12.75">
      <c r="H104" s="126"/>
      <c r="O104" s="126"/>
    </row>
    <row r="105" spans="8:15" ht="23.25" customHeight="1">
      <c r="H105" s="126"/>
      <c r="O105" s="126"/>
    </row>
    <row r="106" spans="8:15" ht="12.75">
      <c r="H106" s="126"/>
      <c r="O106" s="126"/>
    </row>
    <row r="107" spans="8:15" ht="23.25" customHeight="1">
      <c r="H107" s="126"/>
      <c r="O107" s="126"/>
    </row>
    <row r="108" spans="8:15" ht="12.75">
      <c r="H108" s="126"/>
      <c r="O108" s="126"/>
    </row>
    <row r="109" ht="12.75">
      <c r="O109" s="126"/>
    </row>
    <row r="110" ht="12.75">
      <c r="O110" s="126"/>
    </row>
    <row r="111" ht="12.75">
      <c r="O111" s="126"/>
    </row>
    <row r="112" ht="12.75">
      <c r="O112" s="126"/>
    </row>
    <row r="113" ht="12.75">
      <c r="O113" s="126"/>
    </row>
    <row r="114" ht="12.75">
      <c r="O114" s="126"/>
    </row>
    <row r="115" ht="12.75">
      <c r="O115" s="126"/>
    </row>
    <row r="121" ht="20.25" customHeight="1"/>
  </sheetData>
  <sheetProtection selectLockedCells="1" selectUnlockedCells="1"/>
  <mergeCells count="120">
    <mergeCell ref="M26:N26"/>
    <mergeCell ref="A24:D24"/>
    <mergeCell ref="F24:G24"/>
    <mergeCell ref="I24:J24"/>
    <mergeCell ref="K24:L24"/>
    <mergeCell ref="A26:E26"/>
    <mergeCell ref="K26:L26"/>
    <mergeCell ref="A49:D49"/>
    <mergeCell ref="F49:G49"/>
    <mergeCell ref="I49:K49"/>
    <mergeCell ref="L49:N49"/>
    <mergeCell ref="A50:D50"/>
    <mergeCell ref="F50:G50"/>
    <mergeCell ref="I50:K50"/>
    <mergeCell ref="L50:N50"/>
    <mergeCell ref="A47:D47"/>
    <mergeCell ref="F47:G47"/>
    <mergeCell ref="I47:K47"/>
    <mergeCell ref="L47:N47"/>
    <mergeCell ref="A48:D48"/>
    <mergeCell ref="F48:G48"/>
    <mergeCell ref="I48:K48"/>
    <mergeCell ref="L48:N48"/>
    <mergeCell ref="A45:D45"/>
    <mergeCell ref="F45:G45"/>
    <mergeCell ref="I45:K45"/>
    <mergeCell ref="L45:N45"/>
    <mergeCell ref="A46:D46"/>
    <mergeCell ref="F46:G46"/>
    <mergeCell ref="I46:K46"/>
    <mergeCell ref="L46:N46"/>
    <mergeCell ref="A43:D43"/>
    <mergeCell ref="F43:G43"/>
    <mergeCell ref="I43:K43"/>
    <mergeCell ref="L43:N43"/>
    <mergeCell ref="A44:D44"/>
    <mergeCell ref="F44:G44"/>
    <mergeCell ref="I44:K44"/>
    <mergeCell ref="L44:N44"/>
    <mergeCell ref="A41:D41"/>
    <mergeCell ref="F41:G41"/>
    <mergeCell ref="I41:K41"/>
    <mergeCell ref="L41:N41"/>
    <mergeCell ref="A42:D42"/>
    <mergeCell ref="F42:G42"/>
    <mergeCell ref="I42:K42"/>
    <mergeCell ref="L42:N42"/>
    <mergeCell ref="A39:D39"/>
    <mergeCell ref="F39:G39"/>
    <mergeCell ref="I39:K39"/>
    <mergeCell ref="L39:N39"/>
    <mergeCell ref="A40:D40"/>
    <mergeCell ref="F40:G40"/>
    <mergeCell ref="I40:K40"/>
    <mergeCell ref="L40:N40"/>
    <mergeCell ref="A37:D37"/>
    <mergeCell ref="F37:G37"/>
    <mergeCell ref="I37:K37"/>
    <mergeCell ref="L37:N37"/>
    <mergeCell ref="A38:D38"/>
    <mergeCell ref="F38:G38"/>
    <mergeCell ref="I38:K38"/>
    <mergeCell ref="L38:N38"/>
    <mergeCell ref="A32:N32"/>
    <mergeCell ref="A33:E33"/>
    <mergeCell ref="F33:H33"/>
    <mergeCell ref="I33:J33"/>
    <mergeCell ref="A34:N34"/>
    <mergeCell ref="A36:D36"/>
    <mergeCell ref="F36:G36"/>
    <mergeCell ref="I36:K36"/>
    <mergeCell ref="L36:N36"/>
    <mergeCell ref="F29:H29"/>
    <mergeCell ref="I29:J29"/>
    <mergeCell ref="K29:L29"/>
    <mergeCell ref="M29:N29"/>
    <mergeCell ref="A30:E30"/>
    <mergeCell ref="F30:H30"/>
    <mergeCell ref="I30:J30"/>
    <mergeCell ref="K30:L30"/>
    <mergeCell ref="M30:N30"/>
    <mergeCell ref="F28:H28"/>
    <mergeCell ref="I28:J28"/>
    <mergeCell ref="K28:L28"/>
    <mergeCell ref="M28:N28"/>
    <mergeCell ref="A27:D27"/>
    <mergeCell ref="F27:G27"/>
    <mergeCell ref="I27:J27"/>
    <mergeCell ref="K27:L27"/>
    <mergeCell ref="M27:N27"/>
    <mergeCell ref="A28:E28"/>
    <mergeCell ref="A22:E22"/>
    <mergeCell ref="F22:H22"/>
    <mergeCell ref="I22:J22"/>
    <mergeCell ref="K22:L22"/>
    <mergeCell ref="M22:N22"/>
    <mergeCell ref="M24:N24"/>
    <mergeCell ref="A23:D23"/>
    <mergeCell ref="F23:G23"/>
    <mergeCell ref="I23:J23"/>
    <mergeCell ref="K23:L23"/>
    <mergeCell ref="A13:N13"/>
    <mergeCell ref="A15:N15"/>
    <mergeCell ref="A17:N17"/>
    <mergeCell ref="A19:N19"/>
    <mergeCell ref="A21:E21"/>
    <mergeCell ref="F21:H21"/>
    <mergeCell ref="I21:J21"/>
    <mergeCell ref="K21:L21"/>
    <mergeCell ref="M21:N21"/>
    <mergeCell ref="A1:R12"/>
    <mergeCell ref="M23:N23"/>
    <mergeCell ref="A29:D29"/>
    <mergeCell ref="A25:D25"/>
    <mergeCell ref="F25:G25"/>
    <mergeCell ref="I25:J25"/>
    <mergeCell ref="K25:L25"/>
    <mergeCell ref="M25:N25"/>
    <mergeCell ref="F26:H26"/>
    <mergeCell ref="I26:J26"/>
  </mergeCells>
  <printOptions/>
  <pageMargins left="0.25" right="0.25" top="0.75" bottom="0.75" header="0.5118055555555555" footer="0.5118055555555555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65" zoomScalePageLayoutView="0" workbookViewId="0" topLeftCell="A10">
      <selection activeCell="F49" sqref="F49"/>
    </sheetView>
  </sheetViews>
  <sheetFormatPr defaultColWidth="9.140625" defaultRowHeight="12.75"/>
  <cols>
    <col min="1" max="1" width="12.28125" style="0" customWidth="1"/>
    <col min="2" max="2" width="29.421875" style="0" customWidth="1"/>
    <col min="3" max="3" width="22.7109375" style="0" customWidth="1"/>
    <col min="4" max="4" width="24.00390625" style="0" customWidth="1"/>
    <col min="5" max="5" width="24.8515625" style="0" customWidth="1"/>
    <col min="6" max="6" width="25.7109375" style="0" customWidth="1"/>
    <col min="7" max="7" width="28.7109375" style="0" customWidth="1"/>
    <col min="8" max="8" width="25.140625" style="0" customWidth="1"/>
    <col min="9" max="9" width="28.57421875" style="0" customWidth="1"/>
    <col min="10" max="10" width="17.28125" style="0" customWidth="1"/>
    <col min="11" max="11" width="15.421875" style="0" customWidth="1"/>
    <col min="12" max="12" width="12.57421875" style="0" customWidth="1"/>
    <col min="13" max="13" width="13.8515625" style="0" customWidth="1"/>
    <col min="14" max="14" width="13.140625" style="0" customWidth="1"/>
    <col min="15" max="15" width="15.28125" style="0" customWidth="1"/>
    <col min="16" max="16" width="14.28125" style="0" customWidth="1"/>
  </cols>
  <sheetData>
    <row r="1" spans="1:9" ht="12.75">
      <c r="A1" s="402"/>
      <c r="B1" s="402"/>
      <c r="C1" s="402"/>
      <c r="D1" s="402"/>
      <c r="E1" s="402"/>
      <c r="F1" s="402"/>
      <c r="G1" s="402"/>
      <c r="H1" s="402"/>
      <c r="I1" s="402"/>
    </row>
    <row r="2" spans="1:9" ht="12.75">
      <c r="A2" s="402"/>
      <c r="B2" s="402"/>
      <c r="C2" s="402"/>
      <c r="D2" s="402"/>
      <c r="E2" s="402"/>
      <c r="F2" s="402"/>
      <c r="G2" s="402"/>
      <c r="H2" s="402"/>
      <c r="I2" s="402"/>
    </row>
    <row r="3" spans="1:9" ht="12.75">
      <c r="A3" s="402"/>
      <c r="B3" s="402"/>
      <c r="C3" s="402"/>
      <c r="D3" s="402"/>
      <c r="E3" s="402"/>
      <c r="F3" s="402"/>
      <c r="G3" s="402"/>
      <c r="H3" s="402"/>
      <c r="I3" s="402"/>
    </row>
    <row r="4" spans="1:9" ht="12.75">
      <c r="A4" s="402"/>
      <c r="B4" s="402"/>
      <c r="C4" s="402"/>
      <c r="D4" s="402"/>
      <c r="E4" s="402"/>
      <c r="F4" s="402"/>
      <c r="G4" s="402"/>
      <c r="H4" s="402"/>
      <c r="I4" s="402"/>
    </row>
    <row r="5" spans="1:9" ht="12.75">
      <c r="A5" s="402"/>
      <c r="B5" s="402"/>
      <c r="C5" s="402"/>
      <c r="D5" s="402"/>
      <c r="E5" s="402"/>
      <c r="F5" s="402"/>
      <c r="G5" s="402"/>
      <c r="H5" s="402"/>
      <c r="I5" s="402"/>
    </row>
    <row r="6" spans="1:9" ht="13.5" customHeight="1">
      <c r="A6" s="402"/>
      <c r="B6" s="402"/>
      <c r="C6" s="402"/>
      <c r="D6" s="402"/>
      <c r="E6" s="402"/>
      <c r="F6" s="402"/>
      <c r="G6" s="402"/>
      <c r="H6" s="402"/>
      <c r="I6" s="402"/>
    </row>
    <row r="7" spans="1:9" ht="12.75">
      <c r="A7" s="402"/>
      <c r="B7" s="402"/>
      <c r="C7" s="402"/>
      <c r="D7" s="402"/>
      <c r="E7" s="402"/>
      <c r="F7" s="402"/>
      <c r="G7" s="402"/>
      <c r="H7" s="402"/>
      <c r="I7" s="402"/>
    </row>
    <row r="8" spans="1:9" ht="12.75">
      <c r="A8" s="402"/>
      <c r="B8" s="402"/>
      <c r="C8" s="402"/>
      <c r="D8" s="402"/>
      <c r="E8" s="402"/>
      <c r="F8" s="402"/>
      <c r="G8" s="402"/>
      <c r="H8" s="402"/>
      <c r="I8" s="402"/>
    </row>
    <row r="9" spans="1:9" ht="12.75">
      <c r="A9" s="402"/>
      <c r="B9" s="402"/>
      <c r="C9" s="402"/>
      <c r="D9" s="402"/>
      <c r="E9" s="402"/>
      <c r="F9" s="402"/>
      <c r="G9" s="402"/>
      <c r="H9" s="402"/>
      <c r="I9" s="402"/>
    </row>
    <row r="10" spans="1:9" ht="12.75">
      <c r="A10" s="402"/>
      <c r="B10" s="402"/>
      <c r="C10" s="402"/>
      <c r="D10" s="402"/>
      <c r="E10" s="402"/>
      <c r="F10" s="402"/>
      <c r="G10" s="402"/>
      <c r="H10" s="402"/>
      <c r="I10" s="402"/>
    </row>
    <row r="11" spans="7:10" ht="27" customHeight="1">
      <c r="G11" s="32" t="s">
        <v>645</v>
      </c>
      <c r="J11" s="1"/>
    </row>
    <row r="12" spans="5:10" ht="27" customHeight="1">
      <c r="E12" s="355" t="s">
        <v>534</v>
      </c>
      <c r="G12" s="32"/>
      <c r="J12" s="1"/>
    </row>
    <row r="13" spans="7:10" ht="27" customHeight="1">
      <c r="G13" s="32"/>
      <c r="J13" s="1"/>
    </row>
    <row r="14" spans="2:9" ht="30" customHeight="1">
      <c r="B14" s="34" t="s">
        <v>18</v>
      </c>
      <c r="C14" s="35"/>
      <c r="D14" s="36"/>
      <c r="E14" s="37" t="s">
        <v>6</v>
      </c>
      <c r="F14" s="37" t="s">
        <v>222</v>
      </c>
      <c r="G14" s="37" t="s">
        <v>7</v>
      </c>
      <c r="H14" s="38" t="s">
        <v>19</v>
      </c>
      <c r="I14" s="213" t="s">
        <v>233</v>
      </c>
    </row>
    <row r="15" spans="2:9" ht="30" customHeight="1">
      <c r="B15" s="43" t="s">
        <v>653</v>
      </c>
      <c r="C15" s="27" t="s">
        <v>21</v>
      </c>
      <c r="D15" s="27">
        <v>0.039</v>
      </c>
      <c r="E15" s="40">
        <v>91950</v>
      </c>
      <c r="F15" s="41">
        <f>D15*E15</f>
        <v>3586.05</v>
      </c>
      <c r="G15" s="42">
        <f>E15+600</f>
        <v>92550</v>
      </c>
      <c r="H15" s="212">
        <f>G15*D15</f>
        <v>3609.45</v>
      </c>
      <c r="I15" s="208">
        <f aca="true" t="shared" si="0" ref="I15:I31">E15*102.5/100</f>
        <v>94248.75</v>
      </c>
    </row>
    <row r="16" spans="2:9" ht="30" customHeight="1">
      <c r="B16" s="43" t="s">
        <v>20</v>
      </c>
      <c r="C16" s="27" t="s">
        <v>21</v>
      </c>
      <c r="D16" s="27">
        <v>0.05</v>
      </c>
      <c r="E16" s="40">
        <v>77850</v>
      </c>
      <c r="F16" s="41">
        <f>D16*E16</f>
        <v>3892.5</v>
      </c>
      <c r="G16" s="42">
        <f>E16+600</f>
        <v>78450</v>
      </c>
      <c r="H16" s="212">
        <f>G16*D16</f>
        <v>3922.5</v>
      </c>
      <c r="I16" s="208">
        <f t="shared" si="0"/>
        <v>79796.25</v>
      </c>
    </row>
    <row r="17" spans="2:9" ht="30" customHeight="1">
      <c r="B17" s="43" t="s">
        <v>284</v>
      </c>
      <c r="C17" s="27" t="s">
        <v>21</v>
      </c>
      <c r="D17" s="27">
        <v>0.063</v>
      </c>
      <c r="E17" s="40">
        <v>77950</v>
      </c>
      <c r="F17" s="41">
        <f>D17*E17</f>
        <v>4910.85</v>
      </c>
      <c r="G17" s="42">
        <f>E17+600</f>
        <v>78550</v>
      </c>
      <c r="H17" s="212">
        <f>G17*D17</f>
        <v>4948.65</v>
      </c>
      <c r="I17" s="208">
        <f t="shared" si="0"/>
        <v>79898.75</v>
      </c>
    </row>
    <row r="18" spans="2:9" ht="30" customHeight="1">
      <c r="B18" s="39" t="s">
        <v>22</v>
      </c>
      <c r="C18" s="15" t="s">
        <v>21</v>
      </c>
      <c r="D18" s="15">
        <v>0.075</v>
      </c>
      <c r="E18" s="40">
        <v>77950</v>
      </c>
      <c r="F18" s="41">
        <f aca="true" t="shared" si="1" ref="F18:F30">D18*E18</f>
        <v>5846.25</v>
      </c>
      <c r="G18" s="42">
        <f aca="true" t="shared" si="2" ref="G18:G30">E18+600</f>
        <v>78550</v>
      </c>
      <c r="H18" s="212">
        <f aca="true" t="shared" si="3" ref="H18:H30">G18*D18</f>
        <v>5891.25</v>
      </c>
      <c r="I18" s="208">
        <f t="shared" si="0"/>
        <v>79898.75</v>
      </c>
    </row>
    <row r="19" spans="2:9" ht="30" customHeight="1">
      <c r="B19" s="39" t="s">
        <v>22</v>
      </c>
      <c r="C19" s="15" t="s">
        <v>23</v>
      </c>
      <c r="D19" s="15">
        <v>0.218</v>
      </c>
      <c r="E19" s="40">
        <v>77150</v>
      </c>
      <c r="F19" s="41">
        <f t="shared" si="1"/>
        <v>16818.7</v>
      </c>
      <c r="G19" s="42">
        <f t="shared" si="2"/>
        <v>77750</v>
      </c>
      <c r="H19" s="212">
        <f t="shared" si="3"/>
        <v>16949.5</v>
      </c>
      <c r="I19" s="208">
        <f t="shared" si="0"/>
        <v>79078.75</v>
      </c>
    </row>
    <row r="20" spans="2:9" ht="30" customHeight="1">
      <c r="B20" s="39" t="s">
        <v>24</v>
      </c>
      <c r="C20" s="15" t="s">
        <v>23</v>
      </c>
      <c r="D20" s="15">
        <v>0.283</v>
      </c>
      <c r="E20" s="40">
        <v>77650</v>
      </c>
      <c r="F20" s="41">
        <f t="shared" si="1"/>
        <v>21974.949999999997</v>
      </c>
      <c r="G20" s="42">
        <f t="shared" si="2"/>
        <v>78250</v>
      </c>
      <c r="H20" s="212">
        <f t="shared" si="3"/>
        <v>22144.749999999996</v>
      </c>
      <c r="I20" s="208">
        <f t="shared" si="0"/>
        <v>79591.25</v>
      </c>
    </row>
    <row r="21" spans="2:9" ht="30" customHeight="1">
      <c r="B21" s="39" t="s">
        <v>25</v>
      </c>
      <c r="C21" s="15" t="s">
        <v>23</v>
      </c>
      <c r="D21" s="15">
        <v>0.356</v>
      </c>
      <c r="E21" s="40">
        <v>76950</v>
      </c>
      <c r="F21" s="41">
        <f t="shared" si="1"/>
        <v>27394.199999999997</v>
      </c>
      <c r="G21" s="42">
        <f t="shared" si="2"/>
        <v>77550</v>
      </c>
      <c r="H21" s="212">
        <f t="shared" si="3"/>
        <v>27607.8</v>
      </c>
      <c r="I21" s="208">
        <f t="shared" si="0"/>
        <v>78873.75</v>
      </c>
    </row>
    <row r="22" spans="2:9" ht="30" customHeight="1">
      <c r="B22" s="39" t="s">
        <v>26</v>
      </c>
      <c r="C22" s="15" t="s">
        <v>23</v>
      </c>
      <c r="D22" s="15">
        <v>0.425</v>
      </c>
      <c r="E22" s="40">
        <v>76950</v>
      </c>
      <c r="F22" s="41">
        <f t="shared" si="1"/>
        <v>32703.75</v>
      </c>
      <c r="G22" s="42">
        <f t="shared" si="2"/>
        <v>77550</v>
      </c>
      <c r="H22" s="212">
        <f t="shared" si="3"/>
        <v>32958.75</v>
      </c>
      <c r="I22" s="208">
        <f t="shared" si="0"/>
        <v>78873.75</v>
      </c>
    </row>
    <row r="23" spans="2:9" ht="30" customHeight="1">
      <c r="B23" s="39" t="s">
        <v>27</v>
      </c>
      <c r="C23" s="15" t="s">
        <v>23</v>
      </c>
      <c r="D23" s="15">
        <v>0.566</v>
      </c>
      <c r="E23" s="40">
        <v>77150</v>
      </c>
      <c r="F23" s="41">
        <f t="shared" si="1"/>
        <v>43666.899999999994</v>
      </c>
      <c r="G23" s="42">
        <f t="shared" si="2"/>
        <v>77750</v>
      </c>
      <c r="H23" s="212">
        <f t="shared" si="3"/>
        <v>44006.49999999999</v>
      </c>
      <c r="I23" s="208">
        <f t="shared" si="0"/>
        <v>79078.75</v>
      </c>
    </row>
    <row r="24" spans="2:9" ht="30" customHeight="1">
      <c r="B24" s="39" t="s">
        <v>27</v>
      </c>
      <c r="C24" s="15" t="s">
        <v>421</v>
      </c>
      <c r="D24" s="15">
        <v>0.765</v>
      </c>
      <c r="E24" s="40">
        <v>77350</v>
      </c>
      <c r="F24" s="41">
        <f t="shared" si="1"/>
        <v>59172.75</v>
      </c>
      <c r="G24" s="42">
        <f t="shared" si="2"/>
        <v>77950</v>
      </c>
      <c r="H24" s="212">
        <f t="shared" si="3"/>
        <v>59631.75</v>
      </c>
      <c r="I24" s="208">
        <f t="shared" si="0"/>
        <v>79283.75</v>
      </c>
    </row>
    <row r="25" spans="2:9" ht="30" customHeight="1">
      <c r="B25" s="39" t="s">
        <v>28</v>
      </c>
      <c r="C25" s="15" t="s">
        <v>23</v>
      </c>
      <c r="D25" s="15">
        <v>0.71</v>
      </c>
      <c r="E25" s="40">
        <v>77650</v>
      </c>
      <c r="F25" s="41">
        <f t="shared" si="1"/>
        <v>55131.5</v>
      </c>
      <c r="G25" s="42">
        <f t="shared" si="2"/>
        <v>78250</v>
      </c>
      <c r="H25" s="212">
        <f t="shared" si="3"/>
        <v>55557.5</v>
      </c>
      <c r="I25" s="208">
        <f t="shared" si="0"/>
        <v>79591.25</v>
      </c>
    </row>
    <row r="26" spans="2:9" ht="30" customHeight="1">
      <c r="B26" s="39" t="s">
        <v>366</v>
      </c>
      <c r="C26" s="15" t="s">
        <v>23</v>
      </c>
      <c r="D26" s="15">
        <v>0.85</v>
      </c>
      <c r="E26" s="40">
        <v>77650</v>
      </c>
      <c r="F26" s="41">
        <f t="shared" si="1"/>
        <v>66002.5</v>
      </c>
      <c r="G26" s="42">
        <f t="shared" si="2"/>
        <v>78250</v>
      </c>
      <c r="H26" s="212">
        <f t="shared" si="3"/>
        <v>66512.5</v>
      </c>
      <c r="I26" s="208">
        <f t="shared" si="0"/>
        <v>79591.25</v>
      </c>
    </row>
    <row r="27" spans="2:9" ht="30" customHeight="1">
      <c r="B27" s="39" t="s">
        <v>259</v>
      </c>
      <c r="C27" s="15" t="s">
        <v>23</v>
      </c>
      <c r="D27" s="15">
        <v>0.99</v>
      </c>
      <c r="E27" s="40">
        <v>79550</v>
      </c>
      <c r="F27" s="41">
        <f t="shared" si="1"/>
        <v>78754.5</v>
      </c>
      <c r="G27" s="42">
        <f t="shared" si="2"/>
        <v>80150</v>
      </c>
      <c r="H27" s="212">
        <f t="shared" si="3"/>
        <v>79348.5</v>
      </c>
      <c r="I27" s="208">
        <f t="shared" si="0"/>
        <v>81538.75</v>
      </c>
    </row>
    <row r="28" spans="2:9" ht="30" customHeight="1">
      <c r="B28" s="39" t="s">
        <v>259</v>
      </c>
      <c r="C28" s="15" t="s">
        <v>421</v>
      </c>
      <c r="D28" s="15">
        <v>1.319</v>
      </c>
      <c r="E28" s="40">
        <v>75250</v>
      </c>
      <c r="F28" s="41">
        <f t="shared" si="1"/>
        <v>99254.75</v>
      </c>
      <c r="G28" s="42">
        <f t="shared" si="2"/>
        <v>75850</v>
      </c>
      <c r="H28" s="212">
        <f t="shared" si="3"/>
        <v>100046.15</v>
      </c>
      <c r="I28" s="208">
        <f t="shared" si="0"/>
        <v>77131.25</v>
      </c>
    </row>
    <row r="29" spans="2:9" ht="30" customHeight="1">
      <c r="B29" s="39" t="s">
        <v>362</v>
      </c>
      <c r="C29" s="15" t="s">
        <v>23</v>
      </c>
      <c r="D29" s="15">
        <v>1.13</v>
      </c>
      <c r="E29" s="40">
        <v>77950</v>
      </c>
      <c r="F29" s="41">
        <f t="shared" si="1"/>
        <v>88083.49999999999</v>
      </c>
      <c r="G29" s="42">
        <f t="shared" si="2"/>
        <v>78550</v>
      </c>
      <c r="H29" s="212">
        <f t="shared" si="3"/>
        <v>88761.49999999999</v>
      </c>
      <c r="I29" s="208">
        <f t="shared" si="0"/>
        <v>79898.75</v>
      </c>
    </row>
    <row r="30" spans="2:9" ht="30" customHeight="1">
      <c r="B30" s="39" t="s">
        <v>379</v>
      </c>
      <c r="C30" s="15" t="s">
        <v>421</v>
      </c>
      <c r="D30" s="15">
        <v>1.884</v>
      </c>
      <c r="E30" s="40">
        <v>90950</v>
      </c>
      <c r="F30" s="41">
        <f t="shared" si="1"/>
        <v>171349.8</v>
      </c>
      <c r="G30" s="42">
        <f t="shared" si="2"/>
        <v>91550</v>
      </c>
      <c r="H30" s="212">
        <f t="shared" si="3"/>
        <v>172480.19999999998</v>
      </c>
      <c r="I30" s="208">
        <f t="shared" si="0"/>
        <v>93223.75</v>
      </c>
    </row>
    <row r="31" spans="2:9" ht="30" customHeight="1">
      <c r="B31" s="39" t="s">
        <v>379</v>
      </c>
      <c r="C31" s="15" t="s">
        <v>23</v>
      </c>
      <c r="D31" s="15">
        <v>1.428</v>
      </c>
      <c r="E31" s="40">
        <v>88550</v>
      </c>
      <c r="F31" s="41">
        <f>D31*E31</f>
        <v>126449.4</v>
      </c>
      <c r="G31" s="42">
        <f>E31+600</f>
        <v>89150</v>
      </c>
      <c r="H31" s="212">
        <f>G31*D31</f>
        <v>127306.2</v>
      </c>
      <c r="I31" s="208">
        <f t="shared" si="0"/>
        <v>90763.75</v>
      </c>
    </row>
    <row r="32" spans="2:9" ht="30" customHeight="1">
      <c r="B32" s="39" t="s">
        <v>590</v>
      </c>
      <c r="C32" s="15" t="s">
        <v>23</v>
      </c>
      <c r="D32" s="15">
        <v>1.785</v>
      </c>
      <c r="E32" s="40">
        <v>88650</v>
      </c>
      <c r="F32" s="41">
        <f>D32*E32</f>
        <v>158240.25</v>
      </c>
      <c r="G32" s="42">
        <f>E32+600</f>
        <v>89250</v>
      </c>
      <c r="H32" s="212">
        <f>G32*D32</f>
        <v>159311.25</v>
      </c>
      <c r="I32" s="208">
        <f>E32*102.5/100</f>
        <v>90866.25</v>
      </c>
    </row>
    <row r="33" spans="2:9" ht="30" customHeight="1">
      <c r="B33" s="39" t="s">
        <v>632</v>
      </c>
      <c r="C33" s="15" t="s">
        <v>421</v>
      </c>
      <c r="D33" s="15">
        <v>2.826</v>
      </c>
      <c r="E33" s="40">
        <v>88650</v>
      </c>
      <c r="F33" s="41">
        <f>D33*E33</f>
        <v>250524.9</v>
      </c>
      <c r="G33" s="42">
        <f>E33+600</f>
        <v>89250</v>
      </c>
      <c r="H33" s="212">
        <f>G33*D33</f>
        <v>252220.5</v>
      </c>
      <c r="I33" s="208">
        <f>E33*102.5/100</f>
        <v>90866.25</v>
      </c>
    </row>
    <row r="34" spans="2:9" ht="30" customHeight="1">
      <c r="B34" s="34" t="s">
        <v>29</v>
      </c>
      <c r="C34" s="36"/>
      <c r="D34" s="36"/>
      <c r="E34" s="36"/>
      <c r="F34" s="36"/>
      <c r="G34" s="36"/>
      <c r="H34" s="38" t="s">
        <v>19</v>
      </c>
      <c r="I34" s="213" t="s">
        <v>233</v>
      </c>
    </row>
    <row r="35" spans="2:9" ht="30" customHeight="1">
      <c r="B35" s="39" t="s">
        <v>354</v>
      </c>
      <c r="C35" s="15" t="s">
        <v>21</v>
      </c>
      <c r="D35" s="15">
        <v>0.0175</v>
      </c>
      <c r="E35" s="44">
        <v>98650</v>
      </c>
      <c r="F35" s="45">
        <f>D35*E35</f>
        <v>1726.3750000000002</v>
      </c>
      <c r="G35" s="42">
        <f>E35+600</f>
        <v>99250</v>
      </c>
      <c r="H35" s="214">
        <f>G35*D35</f>
        <v>1736.8750000000002</v>
      </c>
      <c r="I35" s="208">
        <f>E35*102.5/100</f>
        <v>101116.25</v>
      </c>
    </row>
    <row r="36" spans="2:9" ht="30" customHeight="1">
      <c r="B36" s="39" t="s">
        <v>519</v>
      </c>
      <c r="C36" s="15" t="s">
        <v>21</v>
      </c>
      <c r="D36" s="15">
        <v>0.025</v>
      </c>
      <c r="E36" s="44">
        <v>100350</v>
      </c>
      <c r="F36" s="45">
        <f>D36*E36</f>
        <v>2508.75</v>
      </c>
      <c r="G36" s="42">
        <f>E36+600</f>
        <v>100950</v>
      </c>
      <c r="H36" s="214">
        <f>G36*D36</f>
        <v>2523.75</v>
      </c>
      <c r="I36" s="208">
        <f>E36*102.5/100</f>
        <v>102858.75</v>
      </c>
    </row>
    <row r="37" spans="2:9" ht="30" customHeight="1">
      <c r="B37" s="39" t="s">
        <v>488</v>
      </c>
      <c r="C37" s="15" t="s">
        <v>21</v>
      </c>
      <c r="D37" s="15">
        <v>0.0375</v>
      </c>
      <c r="E37" s="44">
        <v>100350</v>
      </c>
      <c r="F37" s="45">
        <f>D37*E37</f>
        <v>3763.125</v>
      </c>
      <c r="G37" s="42">
        <f>E37+600</f>
        <v>100950</v>
      </c>
      <c r="H37" s="214">
        <f>G37*D37</f>
        <v>3785.625</v>
      </c>
      <c r="I37" s="208">
        <f>E37*102.5/100</f>
        <v>102858.75</v>
      </c>
    </row>
    <row r="38" spans="2:9" ht="30" customHeight="1">
      <c r="B38" s="39" t="s">
        <v>513</v>
      </c>
      <c r="C38" s="15" t="s">
        <v>21</v>
      </c>
      <c r="D38" s="15">
        <v>0.05</v>
      </c>
      <c r="E38" s="44">
        <v>97350</v>
      </c>
      <c r="F38" s="45">
        <f>D38*E38</f>
        <v>4867.5</v>
      </c>
      <c r="G38" s="42">
        <f>E38+600</f>
        <v>97950</v>
      </c>
      <c r="H38" s="214">
        <f>G38*D38</f>
        <v>4897.5</v>
      </c>
      <c r="I38" s="208">
        <f>E38*102.5/100</f>
        <v>99783.75</v>
      </c>
    </row>
    <row r="39" spans="2:9" ht="30" customHeight="1">
      <c r="B39" s="34" t="s">
        <v>30</v>
      </c>
      <c r="C39" s="36"/>
      <c r="D39" s="36"/>
      <c r="E39" s="46"/>
      <c r="F39" s="46"/>
      <c r="G39" s="47"/>
      <c r="H39" s="48" t="s">
        <v>19</v>
      </c>
      <c r="I39" s="215" t="s">
        <v>233</v>
      </c>
    </row>
    <row r="40" spans="2:9" ht="30" customHeight="1">
      <c r="B40" s="49" t="s">
        <v>285</v>
      </c>
      <c r="C40" s="356" t="s">
        <v>21</v>
      </c>
      <c r="D40" s="356">
        <v>0.075</v>
      </c>
      <c r="E40" s="390">
        <v>81350</v>
      </c>
      <c r="F40" s="391">
        <f>D40*E40</f>
        <v>6101.25</v>
      </c>
      <c r="G40" s="392">
        <f>E40+600</f>
        <v>81950</v>
      </c>
      <c r="H40" s="393">
        <f>G40*D40</f>
        <v>6146.25</v>
      </c>
      <c r="I40" s="362">
        <f>E40*102.5/100</f>
        <v>83383.75</v>
      </c>
    </row>
    <row r="41" spans="2:9" ht="30" customHeight="1">
      <c r="B41" s="389" t="s">
        <v>591</v>
      </c>
      <c r="C41" s="267" t="s">
        <v>23</v>
      </c>
      <c r="D41" s="267">
        <v>0.285</v>
      </c>
      <c r="E41" s="395">
        <v>80890</v>
      </c>
      <c r="F41" s="396">
        <f>D41*E41</f>
        <v>23053.649999999998</v>
      </c>
      <c r="G41" s="397">
        <f>E41+600</f>
        <v>81490</v>
      </c>
      <c r="H41" s="398">
        <f>G41*D41</f>
        <v>23224.649999999998</v>
      </c>
      <c r="I41" s="208">
        <f>E41*102.5/100</f>
        <v>82912.25</v>
      </c>
    </row>
    <row r="42" spans="2:9" ht="30" customHeight="1">
      <c r="B42" s="389" t="s">
        <v>592</v>
      </c>
      <c r="C42" s="267" t="s">
        <v>23</v>
      </c>
      <c r="D42" s="267">
        <v>0.365</v>
      </c>
      <c r="E42" s="395"/>
      <c r="F42" s="396">
        <f>D42*E42</f>
        <v>0</v>
      </c>
      <c r="G42" s="397"/>
      <c r="H42" s="398">
        <f>G42*D42</f>
        <v>0</v>
      </c>
      <c r="I42" s="208">
        <f>E42*102.5/100</f>
        <v>0</v>
      </c>
    </row>
    <row r="43" spans="2:9" ht="31.5" customHeight="1">
      <c r="B43" s="34" t="s">
        <v>31</v>
      </c>
      <c r="C43" s="4"/>
      <c r="D43" s="5"/>
      <c r="E43" s="5"/>
      <c r="F43" s="5"/>
      <c r="G43" s="5"/>
      <c r="H43" s="394" t="s">
        <v>19</v>
      </c>
      <c r="I43" s="215" t="s">
        <v>233</v>
      </c>
    </row>
    <row r="44" spans="2:9" ht="31.5" customHeight="1">
      <c r="B44" s="39">
        <v>406</v>
      </c>
      <c r="C44" s="15" t="s">
        <v>531</v>
      </c>
      <c r="D44" s="15">
        <v>0.073</v>
      </c>
      <c r="E44" s="44">
        <v>94250</v>
      </c>
      <c r="F44" s="45">
        <f>D44*E44</f>
        <v>6880.25</v>
      </c>
      <c r="G44" s="42">
        <f>E44+600</f>
        <v>94850</v>
      </c>
      <c r="H44" s="214">
        <f>G44*D44</f>
        <v>6924.049999999999</v>
      </c>
      <c r="I44" s="208">
        <f>E44*102.5/100</f>
        <v>96606.25</v>
      </c>
    </row>
    <row r="45" spans="2:9" ht="31.5" customHeight="1">
      <c r="B45" s="39">
        <v>506</v>
      </c>
      <c r="C45" s="15" t="s">
        <v>244</v>
      </c>
      <c r="D45" s="15">
        <v>0.0625</v>
      </c>
      <c r="E45" s="44">
        <v>94250</v>
      </c>
      <c r="F45" s="45">
        <f>D45*E45</f>
        <v>5890.625</v>
      </c>
      <c r="G45" s="42">
        <f>E45+600</f>
        <v>94850</v>
      </c>
      <c r="H45" s="214">
        <f>G45*D45</f>
        <v>5928.125</v>
      </c>
      <c r="I45" s="208">
        <f>E45*102.5/100</f>
        <v>96606.25</v>
      </c>
    </row>
    <row r="46" spans="2:9" ht="30" customHeight="1">
      <c r="B46" s="34" t="s">
        <v>32</v>
      </c>
      <c r="C46" s="50"/>
      <c r="D46" s="47"/>
      <c r="E46" s="46"/>
      <c r="F46" s="46"/>
      <c r="G46" s="46"/>
      <c r="H46" s="38" t="s">
        <v>19</v>
      </c>
      <c r="I46" s="215" t="s">
        <v>233</v>
      </c>
    </row>
    <row r="47" spans="2:9" ht="30" customHeight="1">
      <c r="B47" s="39" t="s">
        <v>33</v>
      </c>
      <c r="C47" s="15" t="s">
        <v>21</v>
      </c>
      <c r="D47" s="15">
        <v>0.0125</v>
      </c>
      <c r="E47" s="40">
        <v>130650</v>
      </c>
      <c r="F47" s="41">
        <f>D47*E47</f>
        <v>1633.125</v>
      </c>
      <c r="G47" s="42">
        <f>E47+600</f>
        <v>131250</v>
      </c>
      <c r="H47" s="212">
        <f>G47*D47</f>
        <v>1640.625</v>
      </c>
      <c r="I47" s="208">
        <f>E47*102.5/100</f>
        <v>133916.25</v>
      </c>
    </row>
    <row r="48" spans="2:9" ht="30" customHeight="1">
      <c r="B48" s="39" t="s">
        <v>263</v>
      </c>
      <c r="C48" s="15" t="s">
        <v>21</v>
      </c>
      <c r="D48" s="15">
        <v>0.0175</v>
      </c>
      <c r="E48" s="40">
        <v>120150</v>
      </c>
      <c r="F48" s="41">
        <f>D48*E48</f>
        <v>2102.625</v>
      </c>
      <c r="G48" s="42">
        <f>E48+600</f>
        <v>120750</v>
      </c>
      <c r="H48" s="212">
        <f>G48*D48</f>
        <v>2113.125</v>
      </c>
      <c r="I48" s="208">
        <f>E48*102.5/100</f>
        <v>123153.75</v>
      </c>
    </row>
    <row r="49" spans="2:9" ht="30" customHeight="1">
      <c r="B49" s="39" t="s">
        <v>654</v>
      </c>
      <c r="C49" s="15" t="s">
        <v>21</v>
      </c>
      <c r="D49" s="15">
        <v>0.02</v>
      </c>
      <c r="E49" s="40">
        <v>124650</v>
      </c>
      <c r="F49" s="41">
        <f>D49*E49</f>
        <v>2493</v>
      </c>
      <c r="G49" s="42">
        <f>E49+600</f>
        <v>125250</v>
      </c>
      <c r="H49" s="212">
        <f>G49*D49</f>
        <v>2505</v>
      </c>
      <c r="I49" s="208">
        <f>E49*102.5/100</f>
        <v>127766.25</v>
      </c>
    </row>
    <row r="50" spans="2:9" ht="30" customHeight="1">
      <c r="B50" s="39" t="s">
        <v>633</v>
      </c>
      <c r="C50" s="15" t="s">
        <v>21</v>
      </c>
      <c r="D50" s="15">
        <v>0.025</v>
      </c>
      <c r="E50" s="40">
        <v>121250</v>
      </c>
      <c r="F50" s="41">
        <f>D50*E50</f>
        <v>3031.25</v>
      </c>
      <c r="G50" s="42">
        <f>E50+600</f>
        <v>121850</v>
      </c>
      <c r="H50" s="212">
        <f>G50*D50</f>
        <v>3046.25</v>
      </c>
      <c r="I50" s="208">
        <f>E50*102.5/100</f>
        <v>124281.25</v>
      </c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 selectLockedCells="1" selectUnlockedCells="1"/>
  <mergeCells count="1">
    <mergeCell ref="A1:I10"/>
  </mergeCells>
  <printOptions/>
  <pageMargins left="0.5905511811023623" right="0.3937007874015748" top="0.7480314960629921" bottom="0" header="0.5118110236220472" footer="0.5118110236220472"/>
  <pageSetup horizontalDpi="600" verticalDpi="6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85"/>
  <sheetViews>
    <sheetView view="pageBreakPreview" zoomScale="65" zoomScaleNormal="65" zoomScaleSheetLayoutView="65" zoomScalePageLayoutView="0" workbookViewId="0" topLeftCell="A1">
      <selection activeCell="F45" sqref="F45"/>
    </sheetView>
  </sheetViews>
  <sheetFormatPr defaultColWidth="9.140625" defaultRowHeight="12.75"/>
  <cols>
    <col min="2" max="2" width="37.57421875" style="0" customWidth="1"/>
    <col min="3" max="3" width="17.00390625" style="0" customWidth="1"/>
    <col min="4" max="4" width="24.7109375" style="0" customWidth="1"/>
    <col min="5" max="5" width="25.140625" style="0" customWidth="1"/>
    <col min="6" max="6" width="26.8515625" style="0" customWidth="1"/>
    <col min="7" max="7" width="19.57421875" style="0" customWidth="1"/>
    <col min="8" max="8" width="24.57421875" style="0" customWidth="1"/>
    <col min="9" max="9" width="27.421875" style="0" customWidth="1"/>
    <col min="10" max="10" width="20.140625" style="0" customWidth="1"/>
    <col min="11" max="11" width="21.28125" style="0" customWidth="1"/>
    <col min="12" max="12" width="8.57421875" style="0" customWidth="1"/>
    <col min="13" max="13" width="18.28125" style="0" customWidth="1"/>
    <col min="14" max="14" width="13.7109375" style="0" customWidth="1"/>
    <col min="15" max="15" width="14.8515625" style="0" customWidth="1"/>
    <col min="16" max="17" width="16.421875" style="0" customWidth="1"/>
    <col min="18" max="18" width="17.140625" style="0" customWidth="1"/>
    <col min="19" max="19" width="19.57421875" style="0" customWidth="1"/>
    <col min="20" max="20" width="19.8515625" style="0" customWidth="1"/>
  </cols>
  <sheetData>
    <row r="1" spans="2:20" ht="12.75"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</row>
    <row r="2" spans="2:20" ht="12.75"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2:20" ht="12.75"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</row>
    <row r="4" spans="2:20" ht="12.75"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2:20" ht="12.75"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</row>
    <row r="6" spans="2:20" ht="12.75"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7" spans="2:20" ht="12.75"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</row>
    <row r="8" spans="2:20" ht="14.25" customHeight="1"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</row>
    <row r="9" ht="60.75" customHeight="1">
      <c r="F9" s="51" t="s">
        <v>645</v>
      </c>
    </row>
    <row r="10" spans="5:14" ht="39.75" customHeight="1">
      <c r="E10" s="355" t="s">
        <v>534</v>
      </c>
      <c r="N10" s="51"/>
    </row>
    <row r="11" spans="2:11" ht="39.75" customHeight="1">
      <c r="B11" s="52" t="s">
        <v>34</v>
      </c>
      <c r="C11" s="35"/>
      <c r="D11" s="35"/>
      <c r="E11" s="237" t="s">
        <v>583</v>
      </c>
      <c r="F11" s="237" t="s">
        <v>584</v>
      </c>
      <c r="G11" s="237" t="s">
        <v>585</v>
      </c>
      <c r="H11" s="37" t="s">
        <v>7</v>
      </c>
      <c r="I11" s="37" t="s">
        <v>586</v>
      </c>
      <c r="J11" s="233" t="s">
        <v>8</v>
      </c>
      <c r="K11" s="379" t="s">
        <v>234</v>
      </c>
    </row>
    <row r="12" spans="2:11" ht="39.75" customHeight="1">
      <c r="B12" s="39" t="s">
        <v>36</v>
      </c>
      <c r="C12" s="15">
        <v>6</v>
      </c>
      <c r="D12" s="15">
        <v>0.0012</v>
      </c>
      <c r="E12" s="21">
        <v>86650</v>
      </c>
      <c r="F12" s="373">
        <f>E12*D12*C12</f>
        <v>623.8799999999999</v>
      </c>
      <c r="G12" s="373">
        <f aca="true" t="shared" si="0" ref="G12:G39">D12*E12</f>
        <v>103.97999999999999</v>
      </c>
      <c r="H12" s="26">
        <f aca="true" t="shared" si="1" ref="H12:H19">E12+600</f>
        <v>87250</v>
      </c>
      <c r="I12" s="210">
        <f>H12*D12*C12</f>
        <v>628.1999999999999</v>
      </c>
      <c r="J12" s="210">
        <f>H12*D12</f>
        <v>104.69999999999999</v>
      </c>
      <c r="K12" s="218">
        <f>E12*102.5/100</f>
        <v>88816.25</v>
      </c>
    </row>
    <row r="13" spans="2:11" ht="39.75" customHeight="1">
      <c r="B13" s="39" t="s">
        <v>344</v>
      </c>
      <c r="C13" s="15">
        <v>6</v>
      </c>
      <c r="D13" s="15">
        <v>0.0015</v>
      </c>
      <c r="E13" s="21">
        <v>76650</v>
      </c>
      <c r="F13" s="373">
        <f aca="true" t="shared" si="2" ref="F13:F43">E13*D13*C13</f>
        <v>689.85</v>
      </c>
      <c r="G13" s="373">
        <f t="shared" si="0"/>
        <v>114.97500000000001</v>
      </c>
      <c r="H13" s="26">
        <f t="shared" si="1"/>
        <v>77250</v>
      </c>
      <c r="I13" s="210">
        <f aca="true" t="shared" si="3" ref="I13:I43">H13*D13*C13</f>
        <v>695.25</v>
      </c>
      <c r="J13" s="210">
        <f>H13*D13</f>
        <v>115.875</v>
      </c>
      <c r="K13" s="218">
        <f aca="true" t="shared" si="4" ref="K13:K41">E13*102.5/100</f>
        <v>78566.25</v>
      </c>
    </row>
    <row r="14" spans="2:11" ht="39.75" customHeight="1">
      <c r="B14" s="39" t="s">
        <v>656</v>
      </c>
      <c r="C14" s="15">
        <v>6</v>
      </c>
      <c r="D14" s="15">
        <v>0.0015</v>
      </c>
      <c r="E14" s="21">
        <v>84550</v>
      </c>
      <c r="F14" s="373">
        <f t="shared" si="2"/>
        <v>760.95</v>
      </c>
      <c r="G14" s="373">
        <f t="shared" si="0"/>
        <v>126.825</v>
      </c>
      <c r="H14" s="26">
        <f t="shared" si="1"/>
        <v>85150</v>
      </c>
      <c r="I14" s="210">
        <f t="shared" si="3"/>
        <v>766.35</v>
      </c>
      <c r="J14" s="210">
        <f>H14*D14</f>
        <v>127.72500000000001</v>
      </c>
      <c r="K14" s="218">
        <f t="shared" si="4"/>
        <v>86663.75</v>
      </c>
    </row>
    <row r="15" spans="2:11" ht="39.75" customHeight="1">
      <c r="B15" s="39" t="s">
        <v>604</v>
      </c>
      <c r="C15" s="15">
        <v>6</v>
      </c>
      <c r="D15" s="15">
        <v>0.00195</v>
      </c>
      <c r="E15" s="21">
        <v>77990</v>
      </c>
      <c r="F15" s="373">
        <f t="shared" si="2"/>
        <v>912.483</v>
      </c>
      <c r="G15" s="373">
        <f t="shared" si="0"/>
        <v>152.0805</v>
      </c>
      <c r="H15" s="26">
        <f t="shared" si="1"/>
        <v>78590</v>
      </c>
      <c r="I15" s="210">
        <f t="shared" si="3"/>
        <v>919.5029999999999</v>
      </c>
      <c r="J15" s="210">
        <f>H15*D15</f>
        <v>153.2505</v>
      </c>
      <c r="K15" s="218">
        <f t="shared" si="4"/>
        <v>79939.75</v>
      </c>
    </row>
    <row r="16" spans="2:11" ht="39.75" customHeight="1">
      <c r="B16" s="39" t="s">
        <v>603</v>
      </c>
      <c r="C16" s="15">
        <v>6</v>
      </c>
      <c r="D16" s="15">
        <v>0.00165</v>
      </c>
      <c r="E16" s="21">
        <v>84250</v>
      </c>
      <c r="F16" s="373">
        <f t="shared" si="2"/>
        <v>834.0749999999999</v>
      </c>
      <c r="G16" s="373">
        <f t="shared" si="0"/>
        <v>139.0125</v>
      </c>
      <c r="H16" s="26">
        <f t="shared" si="1"/>
        <v>84850</v>
      </c>
      <c r="I16" s="210">
        <f t="shared" si="3"/>
        <v>840.015</v>
      </c>
      <c r="J16" s="210">
        <f>H16*D16</f>
        <v>140.0025</v>
      </c>
      <c r="K16" s="218">
        <f t="shared" si="4"/>
        <v>86356.25</v>
      </c>
    </row>
    <row r="17" spans="2:11" ht="39.75" customHeight="1">
      <c r="B17" s="39" t="s">
        <v>605</v>
      </c>
      <c r="C17" s="15">
        <v>6</v>
      </c>
      <c r="D17" s="15">
        <v>0.00216</v>
      </c>
      <c r="E17" s="21">
        <v>77990</v>
      </c>
      <c r="F17" s="373">
        <f t="shared" si="2"/>
        <v>1010.7504000000001</v>
      </c>
      <c r="G17" s="373">
        <f t="shared" si="0"/>
        <v>168.4584</v>
      </c>
      <c r="H17" s="26">
        <f t="shared" si="1"/>
        <v>78590</v>
      </c>
      <c r="I17" s="210">
        <f t="shared" si="3"/>
        <v>1018.5264</v>
      </c>
      <c r="J17" s="210">
        <f>H17*D17</f>
        <v>169.7544</v>
      </c>
      <c r="K17" s="218">
        <f t="shared" si="4"/>
        <v>79939.75</v>
      </c>
    </row>
    <row r="18" spans="2:11" ht="39.75" customHeight="1">
      <c r="B18" s="39" t="s">
        <v>253</v>
      </c>
      <c r="C18" s="15">
        <v>12</v>
      </c>
      <c r="D18" s="15">
        <v>0.00194</v>
      </c>
      <c r="E18" s="21">
        <v>78290</v>
      </c>
      <c r="F18" s="373">
        <f t="shared" si="2"/>
        <v>1822.5911999999998</v>
      </c>
      <c r="G18" s="373">
        <f t="shared" si="0"/>
        <v>151.8826</v>
      </c>
      <c r="H18" s="26">
        <f t="shared" si="1"/>
        <v>78890</v>
      </c>
      <c r="I18" s="210">
        <f t="shared" si="3"/>
        <v>1836.5592000000001</v>
      </c>
      <c r="J18" s="210">
        <f aca="true" t="shared" si="5" ref="J18:J39">H18*D18</f>
        <v>153.0466</v>
      </c>
      <c r="K18" s="218">
        <f t="shared" si="4"/>
        <v>80247.25</v>
      </c>
    </row>
    <row r="19" spans="2:11" ht="39.75" customHeight="1">
      <c r="B19" s="39" t="s">
        <v>253</v>
      </c>
      <c r="C19" s="15">
        <v>6</v>
      </c>
      <c r="D19" s="15">
        <v>0.00194</v>
      </c>
      <c r="E19" s="21">
        <v>75750</v>
      </c>
      <c r="F19" s="373">
        <f t="shared" si="2"/>
        <v>881.73</v>
      </c>
      <c r="G19" s="373">
        <f t="shared" si="0"/>
        <v>146.955</v>
      </c>
      <c r="H19" s="26">
        <f t="shared" si="1"/>
        <v>76350</v>
      </c>
      <c r="I19" s="210">
        <f t="shared" si="3"/>
        <v>888.7139999999999</v>
      </c>
      <c r="J19" s="210">
        <f t="shared" si="5"/>
        <v>148.119</v>
      </c>
      <c r="K19" s="218">
        <f t="shared" si="4"/>
        <v>77643.75</v>
      </c>
    </row>
    <row r="20" spans="2:11" ht="39.75" customHeight="1">
      <c r="B20" s="39" t="s">
        <v>38</v>
      </c>
      <c r="C20" s="15">
        <v>12</v>
      </c>
      <c r="D20" s="15">
        <v>0.0025</v>
      </c>
      <c r="E20" s="21">
        <v>73950</v>
      </c>
      <c r="F20" s="373">
        <f t="shared" si="2"/>
        <v>2218.5</v>
      </c>
      <c r="G20" s="373">
        <f t="shared" si="0"/>
        <v>184.875</v>
      </c>
      <c r="H20" s="26">
        <f aca="true" t="shared" si="6" ref="H20:H39">E20+600</f>
        <v>74550</v>
      </c>
      <c r="I20" s="210">
        <f t="shared" si="3"/>
        <v>2236.5</v>
      </c>
      <c r="J20" s="210">
        <f t="shared" si="5"/>
        <v>186.375</v>
      </c>
      <c r="K20" s="218">
        <f t="shared" si="4"/>
        <v>75798.75</v>
      </c>
    </row>
    <row r="21" spans="2:11" ht="39.75" customHeight="1">
      <c r="B21" s="39" t="s">
        <v>39</v>
      </c>
      <c r="C21" s="15">
        <v>12</v>
      </c>
      <c r="D21" s="15">
        <v>0.00309</v>
      </c>
      <c r="E21" s="21">
        <v>74650</v>
      </c>
      <c r="F21" s="373">
        <f t="shared" si="2"/>
        <v>2768.022</v>
      </c>
      <c r="G21" s="373">
        <f t="shared" si="0"/>
        <v>230.6685</v>
      </c>
      <c r="H21" s="26">
        <f t="shared" si="6"/>
        <v>75250</v>
      </c>
      <c r="I21" s="210">
        <f t="shared" si="3"/>
        <v>2790.2699999999995</v>
      </c>
      <c r="J21" s="210">
        <f t="shared" si="5"/>
        <v>232.52249999999998</v>
      </c>
      <c r="K21" s="218">
        <f t="shared" si="4"/>
        <v>76516.25</v>
      </c>
    </row>
    <row r="22" spans="2:11" ht="39.75" customHeight="1">
      <c r="B22" s="39" t="s">
        <v>39</v>
      </c>
      <c r="C22" s="15">
        <v>6</v>
      </c>
      <c r="D22" s="15">
        <v>0.00306</v>
      </c>
      <c r="E22" s="21">
        <v>74650</v>
      </c>
      <c r="F22" s="373">
        <f t="shared" si="2"/>
        <v>1370.5739999999998</v>
      </c>
      <c r="G22" s="373">
        <f t="shared" si="0"/>
        <v>228.42899999999997</v>
      </c>
      <c r="H22" s="26">
        <f t="shared" si="6"/>
        <v>75250</v>
      </c>
      <c r="I22" s="210">
        <f t="shared" si="3"/>
        <v>1381.59</v>
      </c>
      <c r="J22" s="210">
        <f t="shared" si="5"/>
        <v>230.265</v>
      </c>
      <c r="K22" s="218">
        <f t="shared" si="4"/>
        <v>76516.25</v>
      </c>
    </row>
    <row r="23" spans="2:11" ht="39.75" customHeight="1">
      <c r="B23" s="39" t="s">
        <v>40</v>
      </c>
      <c r="C23" s="15">
        <v>12</v>
      </c>
      <c r="D23" s="15">
        <v>0.00377</v>
      </c>
      <c r="E23" s="21">
        <v>74650</v>
      </c>
      <c r="F23" s="373">
        <f t="shared" si="2"/>
        <v>3377.166</v>
      </c>
      <c r="G23" s="373">
        <f t="shared" si="0"/>
        <v>281.4305</v>
      </c>
      <c r="H23" s="26">
        <f t="shared" si="6"/>
        <v>75250</v>
      </c>
      <c r="I23" s="210">
        <f t="shared" si="3"/>
        <v>3404.31</v>
      </c>
      <c r="J23" s="210">
        <f t="shared" si="5"/>
        <v>283.6925</v>
      </c>
      <c r="K23" s="218">
        <f t="shared" si="4"/>
        <v>76516.25</v>
      </c>
    </row>
    <row r="24" spans="2:11" ht="39.75" customHeight="1">
      <c r="B24" s="39" t="s">
        <v>40</v>
      </c>
      <c r="C24" s="15">
        <v>6</v>
      </c>
      <c r="D24" s="15">
        <v>0.00377</v>
      </c>
      <c r="E24" s="21">
        <v>73650</v>
      </c>
      <c r="F24" s="373">
        <f t="shared" si="2"/>
        <v>1665.9630000000002</v>
      </c>
      <c r="G24" s="373">
        <f t="shared" si="0"/>
        <v>277.6605</v>
      </c>
      <c r="H24" s="26">
        <f t="shared" si="6"/>
        <v>74250</v>
      </c>
      <c r="I24" s="210">
        <f t="shared" si="3"/>
        <v>1679.535</v>
      </c>
      <c r="J24" s="210">
        <f t="shared" si="5"/>
        <v>279.9225</v>
      </c>
      <c r="K24" s="218">
        <f t="shared" si="4"/>
        <v>75491.25</v>
      </c>
    </row>
    <row r="25" spans="2:11" ht="39.75" customHeight="1">
      <c r="B25" s="39" t="s">
        <v>582</v>
      </c>
      <c r="C25" s="15">
        <v>12</v>
      </c>
      <c r="D25" s="15">
        <v>0.00415</v>
      </c>
      <c r="E25" s="21">
        <v>76150</v>
      </c>
      <c r="F25" s="373">
        <f t="shared" si="2"/>
        <v>3792.2699999999995</v>
      </c>
      <c r="G25" s="373">
        <f t="shared" si="0"/>
        <v>316.0225</v>
      </c>
      <c r="H25" s="26">
        <f t="shared" si="6"/>
        <v>76750</v>
      </c>
      <c r="I25" s="210">
        <f t="shared" si="3"/>
        <v>3822.1499999999996</v>
      </c>
      <c r="J25" s="210">
        <f t="shared" si="5"/>
        <v>318.5125</v>
      </c>
      <c r="K25" s="218">
        <f t="shared" si="4"/>
        <v>78053.75</v>
      </c>
    </row>
    <row r="26" spans="2:11" ht="39.75" customHeight="1">
      <c r="B26" s="39" t="s">
        <v>582</v>
      </c>
      <c r="C26" s="15">
        <v>6</v>
      </c>
      <c r="D26" s="15">
        <v>0.00398</v>
      </c>
      <c r="E26" s="21">
        <v>74650</v>
      </c>
      <c r="F26" s="373">
        <f t="shared" si="2"/>
        <v>1782.6420000000003</v>
      </c>
      <c r="G26" s="373">
        <f t="shared" si="0"/>
        <v>297.107</v>
      </c>
      <c r="H26" s="26">
        <f t="shared" si="6"/>
        <v>75250</v>
      </c>
      <c r="I26" s="210">
        <f t="shared" si="3"/>
        <v>1796.97</v>
      </c>
      <c r="J26" s="210">
        <f t="shared" si="5"/>
        <v>299.495</v>
      </c>
      <c r="K26" s="218">
        <f t="shared" si="4"/>
        <v>76516.25</v>
      </c>
    </row>
    <row r="27" spans="2:11" ht="39.75" customHeight="1">
      <c r="B27" s="39" t="s">
        <v>357</v>
      </c>
      <c r="C27" s="15">
        <v>12</v>
      </c>
      <c r="D27" s="15">
        <v>0.004883</v>
      </c>
      <c r="E27" s="21">
        <v>74550</v>
      </c>
      <c r="F27" s="373">
        <f t="shared" si="2"/>
        <v>4368.3318</v>
      </c>
      <c r="G27" s="373">
        <f t="shared" si="0"/>
        <v>364.02765</v>
      </c>
      <c r="H27" s="26">
        <f t="shared" si="6"/>
        <v>75150</v>
      </c>
      <c r="I27" s="210">
        <f t="shared" si="3"/>
        <v>4403.4894</v>
      </c>
      <c r="J27" s="210">
        <f t="shared" si="5"/>
        <v>366.95745</v>
      </c>
      <c r="K27" s="218">
        <f t="shared" si="4"/>
        <v>76413.75</v>
      </c>
    </row>
    <row r="28" spans="2:11" ht="39.75" customHeight="1">
      <c r="B28" s="39" t="s">
        <v>368</v>
      </c>
      <c r="C28" s="15">
        <v>12</v>
      </c>
      <c r="D28" s="15">
        <v>0.00572</v>
      </c>
      <c r="E28" s="21">
        <v>74650</v>
      </c>
      <c r="F28" s="373">
        <f t="shared" si="2"/>
        <v>5123.976000000001</v>
      </c>
      <c r="G28" s="373">
        <f t="shared" si="0"/>
        <v>426.99800000000005</v>
      </c>
      <c r="H28" s="26">
        <f t="shared" si="6"/>
        <v>75250</v>
      </c>
      <c r="I28" s="210">
        <f t="shared" si="3"/>
        <v>5165.16</v>
      </c>
      <c r="J28" s="210">
        <f t="shared" si="5"/>
        <v>430.43</v>
      </c>
      <c r="K28" s="218">
        <f t="shared" si="4"/>
        <v>76516.25</v>
      </c>
    </row>
    <row r="29" spans="2:11" ht="39.75" customHeight="1">
      <c r="B29" s="39" t="s">
        <v>634</v>
      </c>
      <c r="C29" s="15">
        <v>12</v>
      </c>
      <c r="D29" s="15">
        <v>0.00403</v>
      </c>
      <c r="E29" s="21">
        <v>105850</v>
      </c>
      <c r="F29" s="373">
        <f t="shared" si="2"/>
        <v>5118.906</v>
      </c>
      <c r="G29" s="373">
        <f t="shared" si="0"/>
        <v>426.5755</v>
      </c>
      <c r="H29" s="26">
        <f t="shared" si="6"/>
        <v>106450</v>
      </c>
      <c r="I29" s="210">
        <f t="shared" si="3"/>
        <v>5147.922</v>
      </c>
      <c r="J29" s="210">
        <f t="shared" si="5"/>
        <v>428.9935</v>
      </c>
      <c r="K29" s="218">
        <f t="shared" si="4"/>
        <v>108496.25</v>
      </c>
    </row>
    <row r="30" spans="2:11" ht="39.75" customHeight="1">
      <c r="B30" s="39" t="s">
        <v>618</v>
      </c>
      <c r="C30" s="15">
        <v>12</v>
      </c>
      <c r="D30" s="15">
        <v>0.00538</v>
      </c>
      <c r="E30" s="21">
        <v>81590</v>
      </c>
      <c r="F30" s="373">
        <f t="shared" si="2"/>
        <v>5267.4504</v>
      </c>
      <c r="G30" s="373">
        <f t="shared" si="0"/>
        <v>438.9542</v>
      </c>
      <c r="H30" s="26">
        <f t="shared" si="6"/>
        <v>82190</v>
      </c>
      <c r="I30" s="210">
        <f t="shared" si="3"/>
        <v>5306.1864000000005</v>
      </c>
      <c r="J30" s="210">
        <f t="shared" si="5"/>
        <v>442.1822</v>
      </c>
      <c r="K30" s="218">
        <f t="shared" si="4"/>
        <v>83629.75</v>
      </c>
    </row>
    <row r="31" spans="2:11" ht="39.75" customHeight="1">
      <c r="B31" s="39" t="s">
        <v>42</v>
      </c>
      <c r="C31" s="378">
        <v>12</v>
      </c>
      <c r="D31" s="15">
        <v>0.0058</v>
      </c>
      <c r="E31" s="21">
        <v>80850</v>
      </c>
      <c r="F31" s="373">
        <f t="shared" si="2"/>
        <v>5627.16</v>
      </c>
      <c r="G31" s="373">
        <f t="shared" si="0"/>
        <v>468.92999999999995</v>
      </c>
      <c r="H31" s="26">
        <f t="shared" si="6"/>
        <v>81450</v>
      </c>
      <c r="I31" s="210">
        <f t="shared" si="3"/>
        <v>5668.92</v>
      </c>
      <c r="J31" s="210">
        <f t="shared" si="5"/>
        <v>472.40999999999997</v>
      </c>
      <c r="K31" s="218">
        <f t="shared" si="4"/>
        <v>82871.25</v>
      </c>
    </row>
    <row r="32" spans="2:11" ht="39.75" customHeight="1">
      <c r="B32" s="39" t="s">
        <v>489</v>
      </c>
      <c r="C32" s="378">
        <v>12</v>
      </c>
      <c r="D32" s="15">
        <v>0.0069</v>
      </c>
      <c r="E32" s="21">
        <v>79750</v>
      </c>
      <c r="F32" s="373">
        <f t="shared" si="2"/>
        <v>6603.299999999999</v>
      </c>
      <c r="G32" s="373">
        <f t="shared" si="0"/>
        <v>550.275</v>
      </c>
      <c r="H32" s="26">
        <f t="shared" si="6"/>
        <v>80350</v>
      </c>
      <c r="I32" s="210">
        <f t="shared" si="3"/>
        <v>6652.98</v>
      </c>
      <c r="J32" s="210">
        <f t="shared" si="5"/>
        <v>554.415</v>
      </c>
      <c r="K32" s="218">
        <f t="shared" si="4"/>
        <v>81743.75</v>
      </c>
    </row>
    <row r="33" spans="2:11" ht="39.75" customHeight="1">
      <c r="B33" s="39" t="s">
        <v>393</v>
      </c>
      <c r="C33" s="378">
        <v>12</v>
      </c>
      <c r="D33" s="15">
        <v>0.00736</v>
      </c>
      <c r="E33" s="21">
        <v>81650</v>
      </c>
      <c r="F33" s="373">
        <f t="shared" si="2"/>
        <v>7211.328000000001</v>
      </c>
      <c r="G33" s="373">
        <f t="shared" si="0"/>
        <v>600.9440000000001</v>
      </c>
      <c r="H33" s="26">
        <f t="shared" si="6"/>
        <v>82250</v>
      </c>
      <c r="I33" s="210">
        <f t="shared" si="3"/>
        <v>7264.32</v>
      </c>
      <c r="J33" s="210">
        <f t="shared" si="5"/>
        <v>605.36</v>
      </c>
      <c r="K33" s="218">
        <f t="shared" si="4"/>
        <v>83691.25</v>
      </c>
    </row>
    <row r="34" spans="2:11" ht="39.75" customHeight="1">
      <c r="B34" s="39" t="s">
        <v>597</v>
      </c>
      <c r="C34" s="378">
        <v>12</v>
      </c>
      <c r="D34" s="15">
        <v>0.00834</v>
      </c>
      <c r="E34" s="21">
        <v>79250</v>
      </c>
      <c r="F34" s="373">
        <f t="shared" si="2"/>
        <v>7931.34</v>
      </c>
      <c r="G34" s="373">
        <f t="shared" si="0"/>
        <v>660.945</v>
      </c>
      <c r="H34" s="26">
        <f t="shared" si="6"/>
        <v>79850</v>
      </c>
      <c r="I34" s="210">
        <f t="shared" si="3"/>
        <v>7991.388000000001</v>
      </c>
      <c r="J34" s="210">
        <f t="shared" si="5"/>
        <v>665.9490000000001</v>
      </c>
      <c r="K34" s="218">
        <f t="shared" si="4"/>
        <v>81231.25</v>
      </c>
    </row>
    <row r="35" spans="2:11" ht="39.75" customHeight="1">
      <c r="B35" s="39" t="s">
        <v>226</v>
      </c>
      <c r="C35" s="378">
        <v>12</v>
      </c>
      <c r="D35" s="15">
        <v>0.00965</v>
      </c>
      <c r="E35" s="21">
        <v>79750</v>
      </c>
      <c r="F35" s="373">
        <f t="shared" si="2"/>
        <v>9235.050000000001</v>
      </c>
      <c r="G35" s="373">
        <f t="shared" si="0"/>
        <v>769.5875000000001</v>
      </c>
      <c r="H35" s="26">
        <f t="shared" si="6"/>
        <v>80350</v>
      </c>
      <c r="I35" s="210">
        <f t="shared" si="3"/>
        <v>9304.53</v>
      </c>
      <c r="J35" s="210">
        <f t="shared" si="5"/>
        <v>775.3775</v>
      </c>
      <c r="K35" s="218">
        <f t="shared" si="4"/>
        <v>81743.75</v>
      </c>
    </row>
    <row r="36" spans="2:11" ht="39.75" customHeight="1">
      <c r="B36" s="39" t="s">
        <v>593</v>
      </c>
      <c r="C36" s="378">
        <v>6</v>
      </c>
      <c r="D36" s="15">
        <v>0.011</v>
      </c>
      <c r="E36" s="21">
        <v>82650</v>
      </c>
      <c r="F36" s="373">
        <f t="shared" si="2"/>
        <v>5454.9</v>
      </c>
      <c r="G36" s="373">
        <f t="shared" si="0"/>
        <v>909.15</v>
      </c>
      <c r="H36" s="26">
        <f t="shared" si="6"/>
        <v>83250</v>
      </c>
      <c r="I36" s="210">
        <f t="shared" si="3"/>
        <v>5494.5</v>
      </c>
      <c r="J36" s="210">
        <f t="shared" si="5"/>
        <v>915.75</v>
      </c>
      <c r="K36" s="218">
        <f t="shared" si="4"/>
        <v>84716.25</v>
      </c>
    </row>
    <row r="37" spans="2:11" ht="39.75" customHeight="1">
      <c r="B37" s="39" t="s">
        <v>593</v>
      </c>
      <c r="C37" s="378">
        <v>12</v>
      </c>
      <c r="D37" s="15">
        <v>0.01093</v>
      </c>
      <c r="E37" s="21">
        <v>80250</v>
      </c>
      <c r="F37" s="373">
        <f t="shared" si="2"/>
        <v>10525.59</v>
      </c>
      <c r="G37" s="373">
        <f t="shared" si="0"/>
        <v>877.1325</v>
      </c>
      <c r="H37" s="26">
        <f t="shared" si="6"/>
        <v>80850</v>
      </c>
      <c r="I37" s="210">
        <f t="shared" si="3"/>
        <v>10604.286</v>
      </c>
      <c r="J37" s="210">
        <f t="shared" si="5"/>
        <v>883.6905</v>
      </c>
      <c r="K37" s="218">
        <f t="shared" si="4"/>
        <v>82256.25</v>
      </c>
    </row>
    <row r="38" spans="2:11" ht="39.75" customHeight="1">
      <c r="B38" s="39" t="s">
        <v>572</v>
      </c>
      <c r="C38" s="378">
        <v>12</v>
      </c>
      <c r="D38" s="15">
        <v>0.01084</v>
      </c>
      <c r="E38" s="21">
        <v>80350</v>
      </c>
      <c r="F38" s="373">
        <f t="shared" si="2"/>
        <v>10451.928</v>
      </c>
      <c r="G38" s="373">
        <f t="shared" si="0"/>
        <v>870.994</v>
      </c>
      <c r="H38" s="26">
        <f t="shared" si="6"/>
        <v>80950</v>
      </c>
      <c r="I38" s="210">
        <f t="shared" si="3"/>
        <v>10529.976</v>
      </c>
      <c r="J38" s="210">
        <f t="shared" si="5"/>
        <v>877.498</v>
      </c>
      <c r="K38" s="218">
        <f t="shared" si="4"/>
        <v>82358.75</v>
      </c>
    </row>
    <row r="39" spans="2:11" ht="39.75" customHeight="1">
      <c r="B39" s="39" t="s">
        <v>556</v>
      </c>
      <c r="C39" s="378">
        <v>12</v>
      </c>
      <c r="D39" s="15">
        <v>0.0151</v>
      </c>
      <c r="E39" s="21">
        <v>80850</v>
      </c>
      <c r="F39" s="373">
        <f t="shared" si="2"/>
        <v>14650.02</v>
      </c>
      <c r="G39" s="373">
        <f t="shared" si="0"/>
        <v>1220.835</v>
      </c>
      <c r="H39" s="26">
        <f t="shared" si="6"/>
        <v>81450</v>
      </c>
      <c r="I39" s="210">
        <f t="shared" si="3"/>
        <v>14758.74</v>
      </c>
      <c r="J39" s="210">
        <f t="shared" si="5"/>
        <v>1229.895</v>
      </c>
      <c r="K39" s="218">
        <f t="shared" si="4"/>
        <v>82871.25</v>
      </c>
    </row>
    <row r="40" spans="2:11" ht="39.75" customHeight="1">
      <c r="B40" s="39" t="s">
        <v>524</v>
      </c>
      <c r="C40" s="378">
        <v>12</v>
      </c>
      <c r="D40" s="15">
        <v>0.00767</v>
      </c>
      <c r="E40" s="21">
        <v>132290</v>
      </c>
      <c r="F40" s="373">
        <f t="shared" si="2"/>
        <v>12175.971599999999</v>
      </c>
      <c r="G40" s="373">
        <f>D40*E40</f>
        <v>1014.6642999999999</v>
      </c>
      <c r="H40" s="26">
        <f>E40+600</f>
        <v>132890</v>
      </c>
      <c r="I40" s="210">
        <f t="shared" si="3"/>
        <v>12231.1956</v>
      </c>
      <c r="J40" s="210">
        <f>H40*D40</f>
        <v>1019.2663</v>
      </c>
      <c r="K40" s="218">
        <f t="shared" si="4"/>
        <v>135597.25</v>
      </c>
    </row>
    <row r="41" spans="2:11" ht="39.75" customHeight="1">
      <c r="B41" s="39" t="s">
        <v>525</v>
      </c>
      <c r="C41" s="378">
        <v>12</v>
      </c>
      <c r="D41" s="15">
        <v>0.01017</v>
      </c>
      <c r="E41" s="21">
        <v>132290</v>
      </c>
      <c r="F41" s="373">
        <f t="shared" si="2"/>
        <v>16144.671600000001</v>
      </c>
      <c r="G41" s="373">
        <f>D41*E41</f>
        <v>1345.3893</v>
      </c>
      <c r="H41" s="26">
        <f>E41+600</f>
        <v>132890</v>
      </c>
      <c r="I41" s="210">
        <f t="shared" si="3"/>
        <v>16217.895600000002</v>
      </c>
      <c r="J41" s="210">
        <f>H41*D41</f>
        <v>1351.4913000000001</v>
      </c>
      <c r="K41" s="218">
        <f t="shared" si="4"/>
        <v>135597.25</v>
      </c>
    </row>
    <row r="42" spans="2:11" ht="39.75" customHeight="1">
      <c r="B42" s="39" t="s">
        <v>425</v>
      </c>
      <c r="C42" s="378">
        <v>12</v>
      </c>
      <c r="D42" s="15">
        <v>0.01547</v>
      </c>
      <c r="E42" s="21">
        <v>82050</v>
      </c>
      <c r="F42" s="373">
        <f t="shared" si="2"/>
        <v>15231.761999999999</v>
      </c>
      <c r="G42" s="373">
        <f>D42*E42</f>
        <v>1269.3135</v>
      </c>
      <c r="H42" s="26">
        <f>E42+600</f>
        <v>82650</v>
      </c>
      <c r="I42" s="210">
        <f t="shared" si="3"/>
        <v>15343.145999999999</v>
      </c>
      <c r="J42" s="210">
        <f>H42*D42</f>
        <v>1278.5955</v>
      </c>
      <c r="K42" s="218">
        <f>E42*102.5/100</f>
        <v>84101.25</v>
      </c>
    </row>
    <row r="43" spans="2:11" ht="39.75" customHeight="1" thickBot="1">
      <c r="B43" s="39" t="s">
        <v>606</v>
      </c>
      <c r="C43" s="378">
        <v>12</v>
      </c>
      <c r="D43" s="15">
        <v>0.01934</v>
      </c>
      <c r="E43" s="21">
        <v>82650</v>
      </c>
      <c r="F43" s="373">
        <f t="shared" si="2"/>
        <v>19181.412</v>
      </c>
      <c r="G43" s="373">
        <f>D43*E43</f>
        <v>1598.451</v>
      </c>
      <c r="H43" s="26">
        <f>E43+600</f>
        <v>83250</v>
      </c>
      <c r="I43" s="210">
        <f t="shared" si="3"/>
        <v>19320.66</v>
      </c>
      <c r="J43" s="210">
        <f>H43*D43</f>
        <v>1610.055</v>
      </c>
      <c r="K43" s="218">
        <f>E43*102.5/100</f>
        <v>84716.25</v>
      </c>
    </row>
    <row r="44" spans="2:11" ht="39.75" customHeight="1" thickBot="1">
      <c r="B44" s="365" t="s">
        <v>35</v>
      </c>
      <c r="C44" s="366"/>
      <c r="D44" s="366"/>
      <c r="E44" s="367"/>
      <c r="F44" s="367"/>
      <c r="G44" s="367"/>
      <c r="H44" s="368"/>
      <c r="I44" s="368"/>
      <c r="J44" s="369" t="s">
        <v>8</v>
      </c>
      <c r="K44" s="370" t="s">
        <v>234</v>
      </c>
    </row>
    <row r="45" spans="2:11" ht="39.75" customHeight="1">
      <c r="B45" s="39" t="s">
        <v>658</v>
      </c>
      <c r="C45" s="380">
        <v>12</v>
      </c>
      <c r="D45" s="380">
        <v>0.006</v>
      </c>
      <c r="E45" s="381">
        <v>86350</v>
      </c>
      <c r="F45" s="382">
        <f>E45*D45*C45</f>
        <v>6217.200000000001</v>
      </c>
      <c r="G45" s="382">
        <f aca="true" t="shared" si="7" ref="G45:G56">D45*E45</f>
        <v>518.1</v>
      </c>
      <c r="H45" s="278">
        <f aca="true" t="shared" si="8" ref="H45:H58">E45+600</f>
        <v>86950</v>
      </c>
      <c r="I45" s="279">
        <f>H45*D45*C45</f>
        <v>6260.400000000001</v>
      </c>
      <c r="J45" s="279">
        <f aca="true" t="shared" si="9" ref="J45:J56">H45*D45</f>
        <v>521.7</v>
      </c>
      <c r="K45" s="289">
        <f>E45*102.5/100</f>
        <v>88508.75</v>
      </c>
    </row>
    <row r="46" spans="2:11" ht="39.75" customHeight="1">
      <c r="B46" s="39" t="s">
        <v>657</v>
      </c>
      <c r="C46" s="380">
        <v>12</v>
      </c>
      <c r="D46" s="380">
        <v>0.0071</v>
      </c>
      <c r="E46" s="381">
        <v>85950</v>
      </c>
      <c r="F46" s="382">
        <f>E46*D46*C46</f>
        <v>7322.9400000000005</v>
      </c>
      <c r="G46" s="382">
        <f t="shared" si="7"/>
        <v>610.245</v>
      </c>
      <c r="H46" s="278">
        <f t="shared" si="8"/>
        <v>86550</v>
      </c>
      <c r="I46" s="279">
        <f>H46*D46*C46</f>
        <v>7374.0599999999995</v>
      </c>
      <c r="J46" s="279">
        <f t="shared" si="9"/>
        <v>614.505</v>
      </c>
      <c r="K46" s="289">
        <f>E46*102.5/100</f>
        <v>88098.75</v>
      </c>
    </row>
    <row r="47" spans="2:11" ht="39.75" customHeight="1">
      <c r="B47" s="39" t="s">
        <v>611</v>
      </c>
      <c r="C47" s="380">
        <v>12</v>
      </c>
      <c r="D47" s="380">
        <v>0.0071</v>
      </c>
      <c r="E47" s="381">
        <v>84890</v>
      </c>
      <c r="F47" s="382">
        <f>E47*D47*C47</f>
        <v>7232.628000000001</v>
      </c>
      <c r="G47" s="382">
        <f>D47*E47</f>
        <v>602.719</v>
      </c>
      <c r="H47" s="278">
        <f>E47+600</f>
        <v>85490</v>
      </c>
      <c r="I47" s="279">
        <f>H47*D47*C47</f>
        <v>7283.7480000000005</v>
      </c>
      <c r="J47" s="279">
        <f>H47*D47</f>
        <v>606.979</v>
      </c>
      <c r="K47" s="289">
        <f>E47*102.5/100</f>
        <v>87012.25</v>
      </c>
    </row>
    <row r="48" spans="2:11" ht="39.75" customHeight="1">
      <c r="B48" s="39" t="s">
        <v>655</v>
      </c>
      <c r="C48" s="380">
        <v>12</v>
      </c>
      <c r="D48" s="380">
        <v>0.008671</v>
      </c>
      <c r="E48" s="381">
        <v>85350</v>
      </c>
      <c r="F48" s="382">
        <f>E48*D48*C48</f>
        <v>8880.8382</v>
      </c>
      <c r="G48" s="382">
        <f t="shared" si="7"/>
        <v>740.06985</v>
      </c>
      <c r="H48" s="278">
        <f t="shared" si="8"/>
        <v>85950</v>
      </c>
      <c r="I48" s="279">
        <f>H48*D48*C48</f>
        <v>8943.2694</v>
      </c>
      <c r="J48" s="279">
        <f t="shared" si="9"/>
        <v>745.2724499999999</v>
      </c>
      <c r="K48" s="289">
        <f>E48*102.5/100</f>
        <v>87483.75</v>
      </c>
    </row>
    <row r="49" spans="2:11" ht="39.75" customHeight="1">
      <c r="B49" s="39" t="s">
        <v>598</v>
      </c>
      <c r="C49" s="380">
        <v>12</v>
      </c>
      <c r="D49" s="380">
        <v>0.0106</v>
      </c>
      <c r="E49" s="381">
        <v>89250</v>
      </c>
      <c r="F49" s="382">
        <f aca="true" t="shared" si="10" ref="F49:F58">E49*D49*C49</f>
        <v>11352.599999999999</v>
      </c>
      <c r="G49" s="382">
        <f t="shared" si="7"/>
        <v>946.05</v>
      </c>
      <c r="H49" s="278">
        <f t="shared" si="8"/>
        <v>89850</v>
      </c>
      <c r="I49" s="279">
        <f aca="true" t="shared" si="11" ref="I49:I58">H49*D49*C49</f>
        <v>11428.92</v>
      </c>
      <c r="J49" s="279">
        <f t="shared" si="9"/>
        <v>952.41</v>
      </c>
      <c r="K49" s="289">
        <f aca="true" t="shared" si="12" ref="K49:K58">E49*102.5/100</f>
        <v>91481.25</v>
      </c>
    </row>
    <row r="50" spans="2:11" ht="39.75" customHeight="1">
      <c r="B50" s="39" t="s">
        <v>619</v>
      </c>
      <c r="C50" s="380">
        <v>12</v>
      </c>
      <c r="D50" s="380">
        <v>0.01285</v>
      </c>
      <c r="E50" s="381">
        <v>89650</v>
      </c>
      <c r="F50" s="382">
        <f t="shared" si="10"/>
        <v>13824.03</v>
      </c>
      <c r="G50" s="382">
        <f t="shared" si="7"/>
        <v>1152.0025</v>
      </c>
      <c r="H50" s="278">
        <f t="shared" si="8"/>
        <v>90250</v>
      </c>
      <c r="I50" s="279">
        <f t="shared" si="11"/>
        <v>13916.550000000001</v>
      </c>
      <c r="J50" s="279">
        <f t="shared" si="9"/>
        <v>1159.7125</v>
      </c>
      <c r="K50" s="289">
        <f t="shared" si="12"/>
        <v>91891.25</v>
      </c>
    </row>
    <row r="51" spans="2:11" ht="39.75" customHeight="1">
      <c r="B51" s="39" t="s">
        <v>497</v>
      </c>
      <c r="C51" s="380">
        <v>12</v>
      </c>
      <c r="D51" s="380">
        <v>0.01265</v>
      </c>
      <c r="E51" s="381">
        <v>89650</v>
      </c>
      <c r="F51" s="382">
        <f t="shared" si="10"/>
        <v>13608.869999999999</v>
      </c>
      <c r="G51" s="383">
        <f t="shared" si="7"/>
        <v>1134.0725</v>
      </c>
      <c r="H51" s="58">
        <f t="shared" si="8"/>
        <v>90250</v>
      </c>
      <c r="I51" s="279">
        <f t="shared" si="11"/>
        <v>13699.949999999999</v>
      </c>
      <c r="J51" s="217">
        <f t="shared" si="9"/>
        <v>1141.6625</v>
      </c>
      <c r="K51" s="289">
        <f t="shared" si="12"/>
        <v>91891.25</v>
      </c>
    </row>
    <row r="52" spans="2:11" ht="39.75" customHeight="1">
      <c r="B52" s="43" t="s">
        <v>483</v>
      </c>
      <c r="C52" s="384">
        <v>12</v>
      </c>
      <c r="D52" s="384">
        <v>0.0146</v>
      </c>
      <c r="E52" s="381">
        <v>89650</v>
      </c>
      <c r="F52" s="382">
        <f t="shared" si="10"/>
        <v>15706.68</v>
      </c>
      <c r="G52" s="383">
        <f t="shared" si="7"/>
        <v>1308.89</v>
      </c>
      <c r="H52" s="58">
        <f t="shared" si="8"/>
        <v>90250</v>
      </c>
      <c r="I52" s="279">
        <f t="shared" si="11"/>
        <v>15811.800000000001</v>
      </c>
      <c r="J52" s="217">
        <f t="shared" si="9"/>
        <v>1317.65</v>
      </c>
      <c r="K52" s="289">
        <f t="shared" si="12"/>
        <v>91891.25</v>
      </c>
    </row>
    <row r="53" spans="2:11" ht="39.75" customHeight="1">
      <c r="B53" s="43" t="s">
        <v>636</v>
      </c>
      <c r="C53" s="384">
        <v>12</v>
      </c>
      <c r="D53" s="384">
        <v>0.0144</v>
      </c>
      <c r="E53" s="381">
        <v>89650</v>
      </c>
      <c r="F53" s="382">
        <f t="shared" si="10"/>
        <v>15491.52</v>
      </c>
      <c r="G53" s="383">
        <f t="shared" si="7"/>
        <v>1290.96</v>
      </c>
      <c r="H53" s="58">
        <f t="shared" si="8"/>
        <v>90250</v>
      </c>
      <c r="I53" s="279">
        <f t="shared" si="11"/>
        <v>15595.199999999999</v>
      </c>
      <c r="J53" s="217">
        <f t="shared" si="9"/>
        <v>1299.6</v>
      </c>
      <c r="K53" s="289">
        <f t="shared" si="12"/>
        <v>91891.25</v>
      </c>
    </row>
    <row r="54" spans="2:11" ht="39.75" customHeight="1">
      <c r="B54" s="43" t="s">
        <v>552</v>
      </c>
      <c r="C54" s="384">
        <v>12</v>
      </c>
      <c r="D54" s="384">
        <v>0.0189</v>
      </c>
      <c r="E54" s="381">
        <v>123350</v>
      </c>
      <c r="F54" s="382">
        <f t="shared" si="10"/>
        <v>27975.78</v>
      </c>
      <c r="G54" s="383">
        <f t="shared" si="7"/>
        <v>2331.315</v>
      </c>
      <c r="H54" s="58">
        <f t="shared" si="8"/>
        <v>123950</v>
      </c>
      <c r="I54" s="279">
        <f t="shared" si="11"/>
        <v>28111.86</v>
      </c>
      <c r="J54" s="217">
        <f t="shared" si="9"/>
        <v>2342.655</v>
      </c>
      <c r="K54" s="289">
        <f t="shared" si="12"/>
        <v>126433.75</v>
      </c>
    </row>
    <row r="55" spans="2:11" ht="39.75" customHeight="1">
      <c r="B55" s="43" t="s">
        <v>620</v>
      </c>
      <c r="C55" s="384">
        <v>12</v>
      </c>
      <c r="D55" s="384">
        <v>0.02167</v>
      </c>
      <c r="E55" s="381">
        <v>126390</v>
      </c>
      <c r="F55" s="382">
        <f t="shared" si="10"/>
        <v>32866.4556</v>
      </c>
      <c r="G55" s="383">
        <f t="shared" si="7"/>
        <v>2738.8713</v>
      </c>
      <c r="H55" s="58">
        <f t="shared" si="8"/>
        <v>126990</v>
      </c>
      <c r="I55" s="279">
        <f t="shared" si="11"/>
        <v>33022.4796</v>
      </c>
      <c r="J55" s="217">
        <f t="shared" si="9"/>
        <v>2751.8732999999997</v>
      </c>
      <c r="K55" s="289">
        <f t="shared" si="12"/>
        <v>129549.75</v>
      </c>
    </row>
    <row r="56" spans="2:11" ht="39.75" customHeight="1">
      <c r="B56" s="43" t="s">
        <v>635</v>
      </c>
      <c r="C56" s="384">
        <v>12</v>
      </c>
      <c r="D56" s="384">
        <v>0.025</v>
      </c>
      <c r="E56" s="381">
        <v>130850</v>
      </c>
      <c r="F56" s="382">
        <f t="shared" si="10"/>
        <v>39255</v>
      </c>
      <c r="G56" s="383">
        <f t="shared" si="7"/>
        <v>3271.25</v>
      </c>
      <c r="H56" s="58">
        <f t="shared" si="8"/>
        <v>131450</v>
      </c>
      <c r="I56" s="279">
        <f t="shared" si="11"/>
        <v>39435</v>
      </c>
      <c r="J56" s="217">
        <f t="shared" si="9"/>
        <v>3286.25</v>
      </c>
      <c r="K56" s="289">
        <f t="shared" si="12"/>
        <v>134121.25</v>
      </c>
    </row>
    <row r="57" spans="2:11" ht="39.75" customHeight="1">
      <c r="B57" s="43" t="s">
        <v>562</v>
      </c>
      <c r="C57" s="384">
        <v>12</v>
      </c>
      <c r="D57" s="384">
        <v>0.02875</v>
      </c>
      <c r="E57" s="381">
        <v>131150</v>
      </c>
      <c r="F57" s="382">
        <f t="shared" si="10"/>
        <v>45246.75</v>
      </c>
      <c r="G57" s="383">
        <f>D57*E57</f>
        <v>3770.5625</v>
      </c>
      <c r="H57" s="58">
        <f t="shared" si="8"/>
        <v>131750</v>
      </c>
      <c r="I57" s="279">
        <f t="shared" si="11"/>
        <v>45453.75</v>
      </c>
      <c r="J57" s="217">
        <f>H57*D57</f>
        <v>3787.8125</v>
      </c>
      <c r="K57" s="289">
        <f>E57*102.5/100</f>
        <v>134428.75</v>
      </c>
    </row>
    <row r="58" spans="2:11" ht="39.75" customHeight="1">
      <c r="B58" s="43" t="s">
        <v>563</v>
      </c>
      <c r="C58" s="384">
        <v>12</v>
      </c>
      <c r="D58" s="384">
        <v>0.0325</v>
      </c>
      <c r="E58" s="385">
        <v>137250</v>
      </c>
      <c r="F58" s="382">
        <f t="shared" si="10"/>
        <v>53527.5</v>
      </c>
      <c r="G58" s="383">
        <f>D58*E58</f>
        <v>4460.625</v>
      </c>
      <c r="H58" s="58">
        <f t="shared" si="8"/>
        <v>137850</v>
      </c>
      <c r="I58" s="279">
        <f t="shared" si="11"/>
        <v>53761.5</v>
      </c>
      <c r="J58" s="217">
        <f>H58*D58</f>
        <v>4480.125</v>
      </c>
      <c r="K58" s="289">
        <f t="shared" si="12"/>
        <v>140681.25</v>
      </c>
    </row>
    <row r="59" spans="2:11" ht="39.75" customHeight="1">
      <c r="B59" s="59" t="s">
        <v>41</v>
      </c>
      <c r="C59" s="60"/>
      <c r="D59" s="60"/>
      <c r="E59" s="61"/>
      <c r="F59" s="107"/>
      <c r="G59" s="62"/>
      <c r="H59" s="62"/>
      <c r="I59" s="62"/>
      <c r="J59" s="5"/>
      <c r="K59" s="216" t="s">
        <v>234</v>
      </c>
    </row>
    <row r="60" spans="2:11" ht="39.75" customHeight="1">
      <c r="B60" s="386" t="s">
        <v>417</v>
      </c>
      <c r="C60" s="387" t="s">
        <v>418</v>
      </c>
      <c r="D60" s="388">
        <v>0.00231</v>
      </c>
      <c r="E60" s="268">
        <v>100870</v>
      </c>
      <c r="F60" s="268"/>
      <c r="G60" s="399">
        <f>D60*E60</f>
        <v>233.0097</v>
      </c>
      <c r="H60" s="205">
        <f>E60+600</f>
        <v>101470</v>
      </c>
      <c r="I60" s="205"/>
      <c r="J60" s="222">
        <f>H60*D60</f>
        <v>234.3957</v>
      </c>
      <c r="K60" s="211">
        <f>E60*102.5/100</f>
        <v>103391.75</v>
      </c>
    </row>
    <row r="61" spans="2:11" ht="39.75" customHeight="1">
      <c r="B61" s="386" t="s">
        <v>239</v>
      </c>
      <c r="C61" s="387" t="s">
        <v>248</v>
      </c>
      <c r="D61" s="388">
        <v>0.0048</v>
      </c>
      <c r="E61" s="268">
        <v>85350</v>
      </c>
      <c r="F61" s="268"/>
      <c r="G61" s="399">
        <f>D61*E61</f>
        <v>409.67999999999995</v>
      </c>
      <c r="H61" s="205">
        <f>E61+600</f>
        <v>85950</v>
      </c>
      <c r="I61" s="205"/>
      <c r="J61" s="222">
        <f>H61*D61</f>
        <v>412.55999999999995</v>
      </c>
      <c r="K61" s="211">
        <f>E61*102.5/100</f>
        <v>87483.75</v>
      </c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24" customHeight="1"/>
    <row r="82" ht="21.75" customHeight="1"/>
    <row r="83" ht="24" customHeight="1"/>
    <row r="84" ht="24" customHeight="1"/>
    <row r="85" ht="24" customHeight="1">
      <c r="L85" s="20"/>
    </row>
    <row r="86" ht="24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sheetProtection selectLockedCells="1" selectUnlockedCells="1"/>
  <mergeCells count="1">
    <mergeCell ref="B1:T8"/>
  </mergeCells>
  <printOptions/>
  <pageMargins left="0.3937007874015748" right="0.3937007874015748" top="0.7480314960629921" bottom="0" header="0.5118110236220472" footer="0.5118110236220472"/>
  <pageSetup horizontalDpi="600" verticalDpi="600" orientation="portrait" paperSize="9" scale="32" r:id="rId2"/>
  <colBreaks count="1" manualBreakCount="1">
    <brk id="20" max="7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60" zoomScaleNormal="65" zoomScalePageLayoutView="0" workbookViewId="0" topLeftCell="A16">
      <selection activeCell="N30" sqref="N30"/>
    </sheetView>
  </sheetViews>
  <sheetFormatPr defaultColWidth="9.140625" defaultRowHeight="12.75"/>
  <cols>
    <col min="1" max="1" width="16.421875" style="0" customWidth="1"/>
    <col min="2" max="2" width="12.7109375" style="0" customWidth="1"/>
    <col min="3" max="3" width="13.7109375" style="0" customWidth="1"/>
    <col min="4" max="4" width="19.00390625" style="0" customWidth="1"/>
    <col min="5" max="5" width="14.140625" style="0" customWidth="1"/>
    <col min="6" max="6" width="18.8515625" style="0" customWidth="1"/>
    <col min="7" max="7" width="15.57421875" style="0" customWidth="1"/>
    <col min="8" max="8" width="18.421875" style="0" customWidth="1"/>
    <col min="9" max="9" width="8.57421875" style="0" customWidth="1"/>
    <col min="10" max="10" width="18.28125" style="0" customWidth="1"/>
    <col min="11" max="11" width="13.7109375" style="0" customWidth="1"/>
    <col min="12" max="12" width="14.8515625" style="0" customWidth="1"/>
    <col min="13" max="14" width="16.421875" style="0" customWidth="1"/>
    <col min="15" max="15" width="17.140625" style="0" customWidth="1"/>
    <col min="16" max="16" width="19.57421875" style="0" customWidth="1"/>
    <col min="17" max="17" width="19.8515625" style="0" customWidth="1"/>
  </cols>
  <sheetData>
    <row r="1" spans="1:17" ht="12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</row>
    <row r="5" spans="1:17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</row>
    <row r="7" spans="1:17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</row>
    <row r="8" spans="1:17" ht="14.25" customHeight="1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</row>
    <row r="9" ht="60.75" customHeight="1">
      <c r="K9" s="51" t="s">
        <v>645</v>
      </c>
    </row>
    <row r="10" spans="7:11" ht="39.75" customHeight="1">
      <c r="G10" s="355" t="s">
        <v>534</v>
      </c>
      <c r="K10" s="51"/>
    </row>
    <row r="11" spans="1:17" ht="39.75" customHeight="1">
      <c r="A11" s="52" t="s">
        <v>43</v>
      </c>
      <c r="B11" s="53"/>
      <c r="C11" s="53"/>
      <c r="D11" s="36"/>
      <c r="E11" s="36"/>
      <c r="F11" s="36"/>
      <c r="G11" s="68" t="s">
        <v>8</v>
      </c>
      <c r="H11" s="216" t="s">
        <v>234</v>
      </c>
      <c r="J11" s="276" t="s">
        <v>378</v>
      </c>
      <c r="K11" s="277"/>
      <c r="L11" s="277"/>
      <c r="M11" s="273"/>
      <c r="N11" s="273"/>
      <c r="O11" s="273"/>
      <c r="P11" s="274" t="s">
        <v>8</v>
      </c>
      <c r="Q11" s="293" t="s">
        <v>234</v>
      </c>
    </row>
    <row r="12" spans="1:17" ht="39.75" customHeight="1">
      <c r="A12" s="54" t="s">
        <v>363</v>
      </c>
      <c r="B12" s="55" t="s">
        <v>45</v>
      </c>
      <c r="C12" s="55">
        <v>0.00065</v>
      </c>
      <c r="D12" s="21">
        <v>87890</v>
      </c>
      <c r="E12" s="56">
        <f>C12*D12</f>
        <v>57.128499999999995</v>
      </c>
      <c r="F12" s="26">
        <f>D12+600</f>
        <v>88490</v>
      </c>
      <c r="G12" s="210">
        <f>F12*C12</f>
        <v>57.518499999999996</v>
      </c>
      <c r="H12" s="218">
        <f>D12*102.5/100</f>
        <v>90087.25</v>
      </c>
      <c r="J12" s="231" t="s">
        <v>543</v>
      </c>
      <c r="K12" s="295" t="s">
        <v>37</v>
      </c>
      <c r="L12" s="295">
        <v>0.0089</v>
      </c>
      <c r="M12" s="221">
        <v>125190</v>
      </c>
      <c r="N12" s="296">
        <f>L12*M12</f>
        <v>1114.191</v>
      </c>
      <c r="O12" s="205">
        <f>M12+600</f>
        <v>125790</v>
      </c>
      <c r="P12" s="270">
        <f>O12*L12</f>
        <v>1119.531</v>
      </c>
      <c r="Q12" s="208">
        <f>M12*102.5/100</f>
        <v>128319.75</v>
      </c>
    </row>
    <row r="13" spans="1:17" ht="39.75" customHeight="1">
      <c r="A13" s="54" t="s">
        <v>344</v>
      </c>
      <c r="B13" s="55" t="s">
        <v>45</v>
      </c>
      <c r="C13" s="55">
        <v>0.00083</v>
      </c>
      <c r="D13" s="21">
        <v>85450</v>
      </c>
      <c r="E13" s="56">
        <f>C13*D13</f>
        <v>70.9235</v>
      </c>
      <c r="F13" s="26">
        <f>D13+600</f>
        <v>86050</v>
      </c>
      <c r="G13" s="210">
        <f>F13*C13</f>
        <v>71.4215</v>
      </c>
      <c r="H13" s="218">
        <f aca="true" t="shared" si="0" ref="H13:H23">D13*102.5/100</f>
        <v>87586.25</v>
      </c>
      <c r="J13" s="231" t="s">
        <v>621</v>
      </c>
      <c r="K13" s="295" t="s">
        <v>37</v>
      </c>
      <c r="L13" s="295">
        <v>0.021375</v>
      </c>
      <c r="M13" s="221">
        <v>101990</v>
      </c>
      <c r="N13" s="296">
        <f>L13*M13</f>
        <v>2180.03625</v>
      </c>
      <c r="O13" s="205">
        <f>M13+600</f>
        <v>102590</v>
      </c>
      <c r="P13" s="270">
        <f>O13*L13</f>
        <v>2192.8612500000004</v>
      </c>
      <c r="Q13" s="208">
        <f>M13*102.5/100</f>
        <v>104539.75</v>
      </c>
    </row>
    <row r="14" spans="1:17" ht="39.75" customHeight="1">
      <c r="A14" s="54" t="s">
        <v>46</v>
      </c>
      <c r="B14" s="55" t="s">
        <v>245</v>
      </c>
      <c r="C14" s="55">
        <v>0.00098</v>
      </c>
      <c r="D14" s="21">
        <v>81850</v>
      </c>
      <c r="E14" s="56">
        <f aca="true" t="shared" si="1" ref="E14:E23">C14*D14</f>
        <v>80.213</v>
      </c>
      <c r="F14" s="26">
        <f aca="true" t="shared" si="2" ref="F14:F23">D14+600</f>
        <v>82450</v>
      </c>
      <c r="G14" s="210">
        <f aca="true" t="shared" si="3" ref="G14:G23">F14*C14</f>
        <v>80.801</v>
      </c>
      <c r="H14" s="218">
        <f t="shared" si="0"/>
        <v>83896.25</v>
      </c>
      <c r="J14" s="24"/>
      <c r="K14" s="69" t="s">
        <v>47</v>
      </c>
      <c r="L14" s="70"/>
      <c r="M14" s="24"/>
      <c r="N14" s="71"/>
      <c r="O14" s="71"/>
      <c r="P14" s="71"/>
      <c r="Q14" s="294" t="s">
        <v>234</v>
      </c>
    </row>
    <row r="15" spans="1:17" ht="39.75" customHeight="1">
      <c r="A15" s="54" t="s">
        <v>38</v>
      </c>
      <c r="B15" s="55" t="s">
        <v>249</v>
      </c>
      <c r="C15" s="55">
        <v>0.00133</v>
      </c>
      <c r="D15" s="21">
        <v>80150</v>
      </c>
      <c r="E15" s="56">
        <f t="shared" si="1"/>
        <v>106.5995</v>
      </c>
      <c r="F15" s="26">
        <f t="shared" si="2"/>
        <v>80750</v>
      </c>
      <c r="G15" s="210">
        <f t="shared" si="3"/>
        <v>107.39750000000001</v>
      </c>
      <c r="H15" s="218">
        <f t="shared" si="0"/>
        <v>82153.75</v>
      </c>
      <c r="J15" s="227" t="s">
        <v>391</v>
      </c>
      <c r="K15" s="55" t="s">
        <v>15</v>
      </c>
      <c r="L15" s="55">
        <v>0.001</v>
      </c>
      <c r="M15" s="63">
        <v>123550</v>
      </c>
      <c r="N15" s="57">
        <f aca="true" t="shared" si="4" ref="N15:N33">L15*M15</f>
        <v>123.55</v>
      </c>
      <c r="O15" s="18">
        <f>M15+600</f>
        <v>124150</v>
      </c>
      <c r="P15" s="206">
        <f aca="true" t="shared" si="5" ref="P15:P33">O15*L15</f>
        <v>124.15</v>
      </c>
      <c r="Q15" s="208">
        <f>M15*102.5/100</f>
        <v>126638.75</v>
      </c>
    </row>
    <row r="16" spans="1:17" ht="39.75" customHeight="1">
      <c r="A16" s="54" t="s">
        <v>422</v>
      </c>
      <c r="B16" s="55" t="s">
        <v>11</v>
      </c>
      <c r="C16" s="55">
        <v>0.00133</v>
      </c>
      <c r="D16" s="21">
        <v>154750</v>
      </c>
      <c r="E16" s="56">
        <f t="shared" si="1"/>
        <v>205.8175</v>
      </c>
      <c r="F16" s="26">
        <f t="shared" si="2"/>
        <v>155350</v>
      </c>
      <c r="G16" s="210">
        <f t="shared" si="3"/>
        <v>206.6155</v>
      </c>
      <c r="H16" s="218">
        <f t="shared" si="0"/>
        <v>158618.75</v>
      </c>
      <c r="J16" s="72" t="s">
        <v>254</v>
      </c>
      <c r="K16" s="55" t="s">
        <v>15</v>
      </c>
      <c r="L16" s="55">
        <v>0.002</v>
      </c>
      <c r="M16" s="63">
        <v>123550</v>
      </c>
      <c r="N16" s="57">
        <f t="shared" si="4"/>
        <v>247.1</v>
      </c>
      <c r="O16" s="18">
        <f aca="true" t="shared" si="6" ref="O16:O33">M16+600</f>
        <v>124150</v>
      </c>
      <c r="P16" s="206">
        <f t="shared" si="5"/>
        <v>248.3</v>
      </c>
      <c r="Q16" s="208">
        <f aca="true" t="shared" si="7" ref="Q16:Q33">M16*102.5/100</f>
        <v>126638.75</v>
      </c>
    </row>
    <row r="17" spans="1:17" ht="39.75" customHeight="1">
      <c r="A17" s="54" t="s">
        <v>371</v>
      </c>
      <c r="B17" s="55" t="s">
        <v>249</v>
      </c>
      <c r="C17" s="55">
        <v>0.00162</v>
      </c>
      <c r="D17" s="21">
        <v>87950</v>
      </c>
      <c r="E17" s="56">
        <f t="shared" si="1"/>
        <v>142.47899999999998</v>
      </c>
      <c r="F17" s="26">
        <f t="shared" si="2"/>
        <v>88550</v>
      </c>
      <c r="G17" s="210">
        <f t="shared" si="3"/>
        <v>143.451</v>
      </c>
      <c r="H17" s="218">
        <f t="shared" si="0"/>
        <v>90148.75</v>
      </c>
      <c r="J17" s="72" t="s">
        <v>48</v>
      </c>
      <c r="K17" s="55" t="s">
        <v>15</v>
      </c>
      <c r="L17" s="73">
        <v>0.0021</v>
      </c>
      <c r="M17" s="63">
        <v>105650</v>
      </c>
      <c r="N17" s="57">
        <f t="shared" si="4"/>
        <v>221.86499999999998</v>
      </c>
      <c r="O17" s="18">
        <f t="shared" si="6"/>
        <v>106250</v>
      </c>
      <c r="P17" s="206">
        <f t="shared" si="5"/>
        <v>223.125</v>
      </c>
      <c r="Q17" s="208">
        <f t="shared" si="7"/>
        <v>108291.25</v>
      </c>
    </row>
    <row r="18" spans="1:17" ht="39.75" customHeight="1">
      <c r="A18" s="54" t="s">
        <v>39</v>
      </c>
      <c r="B18" s="55" t="s">
        <v>250</v>
      </c>
      <c r="C18" s="55">
        <v>0.00164</v>
      </c>
      <c r="D18" s="21"/>
      <c r="E18" s="56"/>
      <c r="F18" s="26"/>
      <c r="G18" s="210"/>
      <c r="H18" s="218"/>
      <c r="J18" s="72" t="s">
        <v>612</v>
      </c>
      <c r="K18" s="55" t="s">
        <v>15</v>
      </c>
      <c r="L18" s="73">
        <v>0.0021</v>
      </c>
      <c r="M18" s="63">
        <v>132550</v>
      </c>
      <c r="N18" s="57">
        <f t="shared" si="4"/>
        <v>278.35499999999996</v>
      </c>
      <c r="O18" s="18">
        <f t="shared" si="6"/>
        <v>133150</v>
      </c>
      <c r="P18" s="206">
        <f t="shared" si="5"/>
        <v>279.615</v>
      </c>
      <c r="Q18" s="208">
        <f t="shared" si="7"/>
        <v>135863.75</v>
      </c>
    </row>
    <row r="19" spans="1:17" ht="39.75" customHeight="1">
      <c r="A19" s="54" t="s">
        <v>40</v>
      </c>
      <c r="B19" s="55" t="s">
        <v>250</v>
      </c>
      <c r="C19" s="55">
        <v>0.002055</v>
      </c>
      <c r="D19" s="21"/>
      <c r="E19" s="56"/>
      <c r="F19" s="26"/>
      <c r="G19" s="210"/>
      <c r="H19" s="218"/>
      <c r="J19" s="72" t="s">
        <v>435</v>
      </c>
      <c r="K19" s="55" t="s">
        <v>15</v>
      </c>
      <c r="L19" s="73">
        <v>0.0021</v>
      </c>
      <c r="M19" s="63">
        <v>90850</v>
      </c>
      <c r="N19" s="57">
        <f t="shared" si="4"/>
        <v>190.785</v>
      </c>
      <c r="O19" s="18">
        <f t="shared" si="6"/>
        <v>91450</v>
      </c>
      <c r="P19" s="206">
        <f t="shared" si="5"/>
        <v>192.045</v>
      </c>
      <c r="Q19" s="208">
        <f t="shared" si="7"/>
        <v>93121.25</v>
      </c>
    </row>
    <row r="20" spans="1:17" ht="39.75" customHeight="1">
      <c r="A20" s="54" t="s">
        <v>523</v>
      </c>
      <c r="B20" s="55" t="s">
        <v>250</v>
      </c>
      <c r="C20" s="55">
        <v>0.0025</v>
      </c>
      <c r="D20" s="21">
        <v>91150</v>
      </c>
      <c r="E20" s="56">
        <f t="shared" si="1"/>
        <v>227.875</v>
      </c>
      <c r="F20" s="26">
        <f t="shared" si="2"/>
        <v>91750</v>
      </c>
      <c r="G20" s="210">
        <f t="shared" si="3"/>
        <v>229.375</v>
      </c>
      <c r="H20" s="218">
        <f t="shared" si="0"/>
        <v>93428.75</v>
      </c>
      <c r="J20" s="72" t="s">
        <v>394</v>
      </c>
      <c r="K20" s="55" t="s">
        <v>15</v>
      </c>
      <c r="L20" s="73">
        <v>0.0026</v>
      </c>
      <c r="M20" s="63">
        <v>115350</v>
      </c>
      <c r="N20" s="57">
        <f t="shared" si="4"/>
        <v>299.90999999999997</v>
      </c>
      <c r="O20" s="18">
        <f t="shared" si="6"/>
        <v>115950</v>
      </c>
      <c r="P20" s="206">
        <f t="shared" si="5"/>
        <v>301.46999999999997</v>
      </c>
      <c r="Q20" s="208">
        <f t="shared" si="7"/>
        <v>118233.75</v>
      </c>
    </row>
    <row r="21" spans="1:17" ht="39.75" customHeight="1">
      <c r="A21" s="54" t="s">
        <v>535</v>
      </c>
      <c r="B21" s="55" t="s">
        <v>250</v>
      </c>
      <c r="C21" s="55">
        <v>0.00244</v>
      </c>
      <c r="D21" s="21">
        <v>84590</v>
      </c>
      <c r="E21" s="56">
        <f t="shared" si="1"/>
        <v>206.3996</v>
      </c>
      <c r="F21" s="26">
        <f t="shared" si="2"/>
        <v>85190</v>
      </c>
      <c r="G21" s="210">
        <f t="shared" si="3"/>
        <v>207.8636</v>
      </c>
      <c r="H21" s="218">
        <f t="shared" si="0"/>
        <v>86704.75</v>
      </c>
      <c r="J21" s="72" t="s">
        <v>49</v>
      </c>
      <c r="K21" s="55" t="s">
        <v>15</v>
      </c>
      <c r="L21" s="73">
        <v>0.0034</v>
      </c>
      <c r="M21" s="63">
        <v>113850</v>
      </c>
      <c r="N21" s="57">
        <f t="shared" si="4"/>
        <v>387.09</v>
      </c>
      <c r="O21" s="18">
        <f t="shared" si="6"/>
        <v>114450</v>
      </c>
      <c r="P21" s="206">
        <f t="shared" si="5"/>
        <v>389.13</v>
      </c>
      <c r="Q21" s="208">
        <f t="shared" si="7"/>
        <v>116696.25</v>
      </c>
    </row>
    <row r="22" spans="1:17" ht="39.75" customHeight="1">
      <c r="A22" s="54" t="s">
        <v>555</v>
      </c>
      <c r="B22" s="55" t="s">
        <v>250</v>
      </c>
      <c r="C22" s="55">
        <v>0.002872</v>
      </c>
      <c r="D22" s="21">
        <v>93150</v>
      </c>
      <c r="E22" s="56">
        <f t="shared" si="1"/>
        <v>267.5268</v>
      </c>
      <c r="F22" s="26">
        <f t="shared" si="2"/>
        <v>93750</v>
      </c>
      <c r="G22" s="210">
        <f t="shared" si="3"/>
        <v>269.25</v>
      </c>
      <c r="H22" s="218">
        <f t="shared" si="0"/>
        <v>95478.75</v>
      </c>
      <c r="J22" s="72" t="s">
        <v>267</v>
      </c>
      <c r="K22" s="55" t="s">
        <v>15</v>
      </c>
      <c r="L22" s="73">
        <v>0.004</v>
      </c>
      <c r="M22" s="63">
        <v>98590</v>
      </c>
      <c r="N22" s="57">
        <f t="shared" si="4"/>
        <v>394.36</v>
      </c>
      <c r="O22" s="18">
        <f t="shared" si="6"/>
        <v>99190</v>
      </c>
      <c r="P22" s="206">
        <f t="shared" si="5"/>
        <v>396.76</v>
      </c>
      <c r="Q22" s="208">
        <f t="shared" si="7"/>
        <v>101054.75</v>
      </c>
    </row>
    <row r="23" spans="1:17" ht="39.75" customHeight="1">
      <c r="A23" s="54" t="s">
        <v>637</v>
      </c>
      <c r="B23" s="55" t="s">
        <v>250</v>
      </c>
      <c r="C23" s="55">
        <v>0.005</v>
      </c>
      <c r="D23" s="21">
        <v>101390</v>
      </c>
      <c r="E23" s="56">
        <f t="shared" si="1"/>
        <v>506.95</v>
      </c>
      <c r="F23" s="26">
        <f t="shared" si="2"/>
        <v>101990</v>
      </c>
      <c r="G23" s="210">
        <f t="shared" si="3"/>
        <v>509.95</v>
      </c>
      <c r="H23" s="218">
        <f t="shared" si="0"/>
        <v>103924.75</v>
      </c>
      <c r="J23" s="72" t="s">
        <v>613</v>
      </c>
      <c r="K23" s="55" t="s">
        <v>15</v>
      </c>
      <c r="L23" s="73">
        <v>0.004</v>
      </c>
      <c r="M23" s="63">
        <v>122850</v>
      </c>
      <c r="N23" s="57">
        <f t="shared" si="4"/>
        <v>491.40000000000003</v>
      </c>
      <c r="O23" s="18">
        <f t="shared" si="6"/>
        <v>123450</v>
      </c>
      <c r="P23" s="206">
        <f t="shared" si="5"/>
        <v>493.8</v>
      </c>
      <c r="Q23" s="208">
        <f t="shared" si="7"/>
        <v>125921.25</v>
      </c>
    </row>
    <row r="24" spans="1:17" ht="39.75" customHeight="1">
      <c r="A24" s="54" t="s">
        <v>556</v>
      </c>
      <c r="B24" s="55" t="s">
        <v>250</v>
      </c>
      <c r="C24" s="55">
        <v>0.007834</v>
      </c>
      <c r="D24" s="21">
        <v>101200</v>
      </c>
      <c r="E24" s="56">
        <f>C24*D24</f>
        <v>792.8008000000001</v>
      </c>
      <c r="F24" s="26">
        <f>D24+600</f>
        <v>101800</v>
      </c>
      <c r="G24" s="210">
        <f>F24*C24</f>
        <v>797.5012</v>
      </c>
      <c r="H24" s="218">
        <f>D24*102.5/100</f>
        <v>103730</v>
      </c>
      <c r="J24" s="72" t="s">
        <v>377</v>
      </c>
      <c r="K24" s="55" t="s">
        <v>15</v>
      </c>
      <c r="L24" s="73">
        <v>0.0052</v>
      </c>
      <c r="M24" s="63">
        <v>98850</v>
      </c>
      <c r="N24" s="57">
        <f t="shared" si="4"/>
        <v>514.02</v>
      </c>
      <c r="O24" s="18">
        <f t="shared" si="6"/>
        <v>99450</v>
      </c>
      <c r="P24" s="206">
        <f t="shared" si="5"/>
        <v>517.14</v>
      </c>
      <c r="Q24" s="208">
        <f t="shared" si="7"/>
        <v>101321.25</v>
      </c>
    </row>
    <row r="25" spans="1:17" ht="39.75" customHeight="1">
      <c r="A25" s="59" t="s">
        <v>44</v>
      </c>
      <c r="B25" s="291"/>
      <c r="C25" s="291"/>
      <c r="D25" s="5"/>
      <c r="E25" s="5"/>
      <c r="F25" s="5"/>
      <c r="G25" s="292" t="s">
        <v>8</v>
      </c>
      <c r="H25" s="294" t="s">
        <v>234</v>
      </c>
      <c r="J25" s="72" t="s">
        <v>558</v>
      </c>
      <c r="K25" s="55" t="s">
        <v>15</v>
      </c>
      <c r="L25" s="73">
        <v>0.0053</v>
      </c>
      <c r="M25" s="63">
        <v>107750</v>
      </c>
      <c r="N25" s="57">
        <f t="shared" si="4"/>
        <v>571.075</v>
      </c>
      <c r="O25" s="18">
        <f t="shared" si="6"/>
        <v>108350</v>
      </c>
      <c r="P25" s="206">
        <f t="shared" si="5"/>
        <v>574.255</v>
      </c>
      <c r="Q25" s="208">
        <f t="shared" si="7"/>
        <v>110443.75</v>
      </c>
    </row>
    <row r="26" spans="1:17" ht="39.75" customHeight="1">
      <c r="A26" s="54">
        <v>10</v>
      </c>
      <c r="B26" s="55" t="s">
        <v>11</v>
      </c>
      <c r="C26" s="55">
        <v>0.000845</v>
      </c>
      <c r="D26" s="63">
        <v>79250</v>
      </c>
      <c r="E26" s="57">
        <f aca="true" t="shared" si="8" ref="E26:E31">C26*D26</f>
        <v>66.96625</v>
      </c>
      <c r="F26" s="18">
        <f aca="true" t="shared" si="9" ref="F26:F31">D26+600</f>
        <v>79850</v>
      </c>
      <c r="G26" s="206">
        <f aca="true" t="shared" si="10" ref="G26:G31">F26*C26</f>
        <v>67.47325000000001</v>
      </c>
      <c r="H26" s="208">
        <f aca="true" t="shared" si="11" ref="H26:H31">D26*102.5/100</f>
        <v>81231.25</v>
      </c>
      <c r="J26" s="72" t="s">
        <v>426</v>
      </c>
      <c r="K26" s="55" t="s">
        <v>15</v>
      </c>
      <c r="L26" s="73">
        <v>0.0062</v>
      </c>
      <c r="M26" s="63">
        <v>101950</v>
      </c>
      <c r="N26" s="57">
        <f t="shared" si="4"/>
        <v>632.09</v>
      </c>
      <c r="O26" s="18">
        <f t="shared" si="6"/>
        <v>102550</v>
      </c>
      <c r="P26" s="206">
        <f t="shared" si="5"/>
        <v>635.81</v>
      </c>
      <c r="Q26" s="208">
        <f t="shared" si="7"/>
        <v>104498.75</v>
      </c>
    </row>
    <row r="27" spans="1:17" ht="39.75" customHeight="1">
      <c r="A27" s="54">
        <v>12</v>
      </c>
      <c r="B27" s="55" t="s">
        <v>11</v>
      </c>
      <c r="C27" s="55">
        <v>0.001224</v>
      </c>
      <c r="D27" s="63">
        <v>78090</v>
      </c>
      <c r="E27" s="57">
        <f t="shared" si="8"/>
        <v>95.58216</v>
      </c>
      <c r="F27" s="18">
        <f t="shared" si="9"/>
        <v>78690</v>
      </c>
      <c r="G27" s="206">
        <f t="shared" si="10"/>
        <v>96.31656000000001</v>
      </c>
      <c r="H27" s="208">
        <f t="shared" si="11"/>
        <v>80042.25</v>
      </c>
      <c r="J27" s="72" t="s">
        <v>557</v>
      </c>
      <c r="K27" s="55" t="s">
        <v>15</v>
      </c>
      <c r="L27" s="73">
        <v>0.00646</v>
      </c>
      <c r="M27" s="63">
        <v>104950</v>
      </c>
      <c r="N27" s="57">
        <f t="shared" si="4"/>
        <v>677.977</v>
      </c>
      <c r="O27" s="18">
        <f t="shared" si="6"/>
        <v>105550</v>
      </c>
      <c r="P27" s="206">
        <f t="shared" si="5"/>
        <v>681.853</v>
      </c>
      <c r="Q27" s="208">
        <f t="shared" si="7"/>
        <v>107573.75</v>
      </c>
    </row>
    <row r="28" spans="1:17" ht="39.75" customHeight="1">
      <c r="A28" s="54">
        <v>14</v>
      </c>
      <c r="B28" s="55" t="s">
        <v>11</v>
      </c>
      <c r="C28" s="55">
        <v>0.00163</v>
      </c>
      <c r="D28" s="63">
        <v>77450</v>
      </c>
      <c r="E28" s="57">
        <f t="shared" si="8"/>
        <v>126.2435</v>
      </c>
      <c r="F28" s="18">
        <f t="shared" si="9"/>
        <v>78050</v>
      </c>
      <c r="G28" s="206">
        <f t="shared" si="10"/>
        <v>127.22149999999999</v>
      </c>
      <c r="H28" s="208">
        <f t="shared" si="11"/>
        <v>79386.25</v>
      </c>
      <c r="J28" s="72" t="s">
        <v>436</v>
      </c>
      <c r="K28" s="55" t="s">
        <v>15</v>
      </c>
      <c r="L28" s="73">
        <v>0.007</v>
      </c>
      <c r="M28" s="63">
        <v>99550</v>
      </c>
      <c r="N28" s="57">
        <f t="shared" si="4"/>
        <v>696.85</v>
      </c>
      <c r="O28" s="18">
        <f t="shared" si="6"/>
        <v>100150</v>
      </c>
      <c r="P28" s="206">
        <f t="shared" si="5"/>
        <v>701.0500000000001</v>
      </c>
      <c r="Q28" s="208">
        <f t="shared" si="7"/>
        <v>102038.75</v>
      </c>
    </row>
    <row r="29" spans="1:17" ht="39.75" customHeight="1">
      <c r="A29" s="54">
        <v>16</v>
      </c>
      <c r="B29" s="55" t="s">
        <v>220</v>
      </c>
      <c r="C29" s="55">
        <v>0.00214</v>
      </c>
      <c r="D29" s="63">
        <v>80550</v>
      </c>
      <c r="E29" s="57">
        <f t="shared" si="8"/>
        <v>172.377</v>
      </c>
      <c r="F29" s="18">
        <f t="shared" si="9"/>
        <v>81150</v>
      </c>
      <c r="G29" s="206">
        <f t="shared" si="10"/>
        <v>173.661</v>
      </c>
      <c r="H29" s="208">
        <f t="shared" si="11"/>
        <v>82563.75</v>
      </c>
      <c r="J29" s="72" t="s">
        <v>559</v>
      </c>
      <c r="K29" s="55" t="s">
        <v>15</v>
      </c>
      <c r="L29" s="73">
        <v>0.007</v>
      </c>
      <c r="M29" s="63">
        <v>104950</v>
      </c>
      <c r="N29" s="57">
        <f t="shared" si="4"/>
        <v>734.65</v>
      </c>
      <c r="O29" s="18">
        <f t="shared" si="6"/>
        <v>105550</v>
      </c>
      <c r="P29" s="206">
        <f t="shared" si="5"/>
        <v>738.85</v>
      </c>
      <c r="Q29" s="208">
        <f t="shared" si="7"/>
        <v>107573.75</v>
      </c>
    </row>
    <row r="30" spans="1:17" ht="39.75" customHeight="1">
      <c r="A30" s="54">
        <v>20</v>
      </c>
      <c r="B30" s="55" t="s">
        <v>11</v>
      </c>
      <c r="C30" s="55">
        <v>0.00325</v>
      </c>
      <c r="D30" s="63">
        <v>76750</v>
      </c>
      <c r="E30" s="57">
        <f t="shared" si="8"/>
        <v>249.4375</v>
      </c>
      <c r="F30" s="18">
        <f t="shared" si="9"/>
        <v>77350</v>
      </c>
      <c r="G30" s="206">
        <f t="shared" si="10"/>
        <v>251.3875</v>
      </c>
      <c r="H30" s="208">
        <f t="shared" si="11"/>
        <v>78668.75</v>
      </c>
      <c r="J30" s="72" t="s">
        <v>438</v>
      </c>
      <c r="K30" s="55" t="s">
        <v>15</v>
      </c>
      <c r="L30" s="73">
        <v>0.0099</v>
      </c>
      <c r="M30" s="63">
        <v>95850</v>
      </c>
      <c r="N30" s="57">
        <f t="shared" si="4"/>
        <v>948.9150000000001</v>
      </c>
      <c r="O30" s="18">
        <f t="shared" si="6"/>
        <v>96450</v>
      </c>
      <c r="P30" s="206">
        <f t="shared" si="5"/>
        <v>954.8550000000001</v>
      </c>
      <c r="Q30" s="208">
        <f t="shared" si="7"/>
        <v>98246.25</v>
      </c>
    </row>
    <row r="31" spans="1:17" ht="39.75" customHeight="1">
      <c r="A31" s="54">
        <v>25</v>
      </c>
      <c r="B31" s="55" t="s">
        <v>11</v>
      </c>
      <c r="C31" s="55">
        <v>0.005</v>
      </c>
      <c r="D31" s="63">
        <v>101690</v>
      </c>
      <c r="E31" s="57">
        <f t="shared" si="8"/>
        <v>508.45</v>
      </c>
      <c r="F31" s="18">
        <f t="shared" si="9"/>
        <v>102290</v>
      </c>
      <c r="G31" s="206">
        <f t="shared" si="10"/>
        <v>511.45</v>
      </c>
      <c r="H31" s="208">
        <f t="shared" si="11"/>
        <v>104232.25</v>
      </c>
      <c r="J31" s="72" t="s">
        <v>395</v>
      </c>
      <c r="K31" s="55" t="s">
        <v>15</v>
      </c>
      <c r="L31" s="73">
        <v>0.0117</v>
      </c>
      <c r="M31" s="63">
        <v>92550</v>
      </c>
      <c r="N31" s="57">
        <f t="shared" si="4"/>
        <v>1082.835</v>
      </c>
      <c r="O31" s="18">
        <f t="shared" si="6"/>
        <v>93150</v>
      </c>
      <c r="P31" s="206">
        <f t="shared" si="5"/>
        <v>1089.855</v>
      </c>
      <c r="Q31" s="208">
        <f t="shared" si="7"/>
        <v>94863.75</v>
      </c>
    </row>
    <row r="32" spans="10:17" ht="39.75" customHeight="1">
      <c r="J32" s="72" t="s">
        <v>560</v>
      </c>
      <c r="K32" s="55" t="s">
        <v>15</v>
      </c>
      <c r="L32" s="73">
        <v>0.015</v>
      </c>
      <c r="M32" s="63">
        <v>107190</v>
      </c>
      <c r="N32" s="57">
        <f t="shared" si="4"/>
        <v>1607.85</v>
      </c>
      <c r="O32" s="18">
        <f t="shared" si="6"/>
        <v>107790</v>
      </c>
      <c r="P32" s="206">
        <f t="shared" si="5"/>
        <v>1616.85</v>
      </c>
      <c r="Q32" s="208">
        <f t="shared" si="7"/>
        <v>109869.75</v>
      </c>
    </row>
    <row r="33" spans="10:17" ht="39.75" customHeight="1">
      <c r="J33" s="72" t="s">
        <v>262</v>
      </c>
      <c r="K33" s="55" t="s">
        <v>15</v>
      </c>
      <c r="L33" s="73">
        <v>0.015</v>
      </c>
      <c r="M33" s="63">
        <v>101450</v>
      </c>
      <c r="N33" s="57">
        <f t="shared" si="4"/>
        <v>1521.75</v>
      </c>
      <c r="O33" s="18">
        <f t="shared" si="6"/>
        <v>102050</v>
      </c>
      <c r="P33" s="206">
        <f t="shared" si="5"/>
        <v>1530.75</v>
      </c>
      <c r="Q33" s="208">
        <f t="shared" si="7"/>
        <v>103986.25</v>
      </c>
    </row>
    <row r="34" spans="10:17" ht="39" customHeight="1">
      <c r="J34" s="280"/>
      <c r="K34" s="281"/>
      <c r="L34" s="281"/>
      <c r="M34" s="297"/>
      <c r="N34" s="298"/>
      <c r="O34" s="96"/>
      <c r="P34" s="245"/>
      <c r="Q34" s="282"/>
    </row>
    <row r="35" ht="39" customHeight="1"/>
    <row r="36" ht="37.5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24" customHeight="1">
      <c r="I55" s="20"/>
    </row>
    <row r="56" ht="21.75" customHeight="1"/>
    <row r="57" ht="24" customHeight="1"/>
    <row r="58" ht="24" customHeight="1"/>
    <row r="59" ht="24" customHeight="1"/>
    <row r="60" ht="24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</sheetData>
  <sheetProtection selectLockedCells="1" selectUnlockedCells="1"/>
  <mergeCells count="1">
    <mergeCell ref="A1:Q8"/>
  </mergeCells>
  <printOptions/>
  <pageMargins left="0.3937007874015748" right="0.3937007874015748" top="0.7480314960629921" bottom="0" header="0.5118110236220472" footer="0.5118110236220472"/>
  <pageSetup horizontalDpi="600" verticalDpi="600" orientation="portrait" paperSize="9" scale="35" r:id="rId2"/>
  <colBreaks count="1" manualBreakCount="1">
    <brk id="17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82"/>
  <sheetViews>
    <sheetView view="pageBreakPreview" zoomScale="50" zoomScaleSheetLayoutView="50" zoomScalePageLayoutView="0" workbookViewId="0" topLeftCell="A1">
      <selection activeCell="F56" sqref="F56"/>
    </sheetView>
  </sheetViews>
  <sheetFormatPr defaultColWidth="9.140625" defaultRowHeight="12.75"/>
  <cols>
    <col min="2" max="2" width="2.00390625" style="0" customWidth="1"/>
    <col min="3" max="3" width="41.28125" style="0" customWidth="1"/>
    <col min="4" max="4" width="14.7109375" style="0" customWidth="1"/>
    <col min="5" max="5" width="25.28125" style="0" customWidth="1"/>
    <col min="6" max="6" width="26.140625" style="0" customWidth="1"/>
    <col min="7" max="7" width="27.57421875" style="0" customWidth="1"/>
    <col min="8" max="8" width="22.7109375" style="0" customWidth="1"/>
    <col min="9" max="9" width="23.8515625" style="0" customWidth="1"/>
    <col min="10" max="10" width="23.57421875" style="0" customWidth="1"/>
    <col min="11" max="11" width="23.00390625" style="0" customWidth="1"/>
    <col min="12" max="12" width="22.421875" style="0" customWidth="1"/>
    <col min="13" max="13" width="5.00390625" style="0" customWidth="1"/>
    <col min="14" max="14" width="19.421875" style="0" customWidth="1"/>
    <col min="15" max="15" width="15.140625" style="0" customWidth="1"/>
    <col min="16" max="16" width="16.57421875" style="0" customWidth="1"/>
    <col min="17" max="17" width="18.7109375" style="0" hidden="1" customWidth="1"/>
    <col min="18" max="18" width="13.57421875" style="0" hidden="1" customWidth="1"/>
    <col min="19" max="19" width="20.8515625" style="0" hidden="1" customWidth="1"/>
    <col min="20" max="20" width="15.140625" style="0" customWidth="1"/>
    <col min="21" max="21" width="17.00390625" style="0" customWidth="1"/>
  </cols>
  <sheetData>
    <row r="1" spans="3:21" ht="12.75"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3:21" ht="12.75"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3:21" ht="12.75"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</row>
    <row r="4" spans="3:21" ht="12.75"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</row>
    <row r="5" spans="3:21" ht="12.75"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</row>
    <row r="6" spans="3:21" ht="12.75"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</row>
    <row r="7" spans="3:21" ht="12.75"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</row>
    <row r="8" spans="3:21" ht="12.75"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</row>
    <row r="9" spans="3:21" ht="12.75"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</row>
    <row r="10" spans="3:21" ht="12.75"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</row>
    <row r="11" spans="3:21" ht="12.75"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</row>
    <row r="12" spans="3:21" ht="12.75"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</row>
    <row r="13" spans="4:15" s="33" customFormat="1" ht="33" customHeight="1">
      <c r="D13" s="74"/>
      <c r="F13" s="256" t="s">
        <v>659</v>
      </c>
      <c r="O13" s="1"/>
    </row>
    <row r="14" spans="4:15" s="33" customFormat="1" ht="33" customHeight="1">
      <c r="D14" s="22"/>
      <c r="I14" s="355" t="s">
        <v>534</v>
      </c>
      <c r="J14" s="355"/>
      <c r="O14" s="1"/>
    </row>
    <row r="15" spans="4:15" s="33" customFormat="1" ht="33" customHeight="1">
      <c r="D15" s="374" t="s">
        <v>574</v>
      </c>
      <c r="E15" s="309" t="s">
        <v>575</v>
      </c>
      <c r="F15" s="309" t="s">
        <v>576</v>
      </c>
      <c r="G15" s="309" t="s">
        <v>577</v>
      </c>
      <c r="H15" s="309" t="s">
        <v>578</v>
      </c>
      <c r="I15" s="309" t="s">
        <v>576</v>
      </c>
      <c r="J15" s="309" t="s">
        <v>577</v>
      </c>
      <c r="K15" s="309" t="s">
        <v>578</v>
      </c>
      <c r="O15" s="1"/>
    </row>
    <row r="16" spans="3:12" ht="39.75" customHeight="1">
      <c r="C16" s="75" t="s">
        <v>50</v>
      </c>
      <c r="D16" s="66"/>
      <c r="E16" s="66"/>
      <c r="F16" s="66"/>
      <c r="G16" s="66"/>
      <c r="H16" s="66"/>
      <c r="I16" s="66"/>
      <c r="J16" s="66"/>
      <c r="K16" s="77"/>
      <c r="L16" s="219" t="s">
        <v>234</v>
      </c>
    </row>
    <row r="17" spans="3:12" ht="39.75" customHeight="1">
      <c r="C17" s="375" t="s">
        <v>484</v>
      </c>
      <c r="D17" s="140">
        <v>7.85</v>
      </c>
      <c r="E17" s="371">
        <v>0.00128</v>
      </c>
      <c r="F17" s="21">
        <v>80950</v>
      </c>
      <c r="G17" s="373">
        <f>F17*E17*D17</f>
        <v>813.3856000000001</v>
      </c>
      <c r="H17" s="373">
        <f aca="true" t="shared" si="0" ref="H17:H29">E17*F17</f>
        <v>103.61600000000001</v>
      </c>
      <c r="I17" s="26">
        <f aca="true" t="shared" si="1" ref="I17:I29">F17+600</f>
        <v>81550</v>
      </c>
      <c r="J17" s="210">
        <f>I17*E17*D17</f>
        <v>819.4144000000001</v>
      </c>
      <c r="K17" s="210">
        <f aca="true" t="shared" si="2" ref="K17:K29">I17*E17</f>
        <v>104.38400000000001</v>
      </c>
      <c r="L17" s="218">
        <f>F17*102.5/100</f>
        <v>82973.75</v>
      </c>
    </row>
    <row r="18" spans="3:12" ht="39.75" customHeight="1">
      <c r="C18" s="375" t="s">
        <v>485</v>
      </c>
      <c r="D18" s="140">
        <v>7.8</v>
      </c>
      <c r="E18" s="371">
        <v>0.001691</v>
      </c>
      <c r="F18" s="21">
        <v>81150</v>
      </c>
      <c r="G18" s="373">
        <f aca="true" t="shared" si="3" ref="G18:G29">F18*E18*D18</f>
        <v>1070.3522699999999</v>
      </c>
      <c r="H18" s="373">
        <f t="shared" si="0"/>
        <v>137.22465</v>
      </c>
      <c r="I18" s="26">
        <f t="shared" si="1"/>
        <v>81750</v>
      </c>
      <c r="J18" s="210">
        <f aca="true" t="shared" si="4" ref="J18:J29">I18*E18*D18</f>
        <v>1078.26615</v>
      </c>
      <c r="K18" s="210">
        <f t="shared" si="2"/>
        <v>138.23925</v>
      </c>
      <c r="L18" s="218">
        <f aca="true" t="shared" si="5" ref="L18:L29">F18*102.5/100</f>
        <v>83178.75</v>
      </c>
    </row>
    <row r="19" spans="3:12" ht="39.75" customHeight="1">
      <c r="C19" s="375" t="s">
        <v>485</v>
      </c>
      <c r="D19" s="140">
        <v>6</v>
      </c>
      <c r="E19" s="371">
        <v>0.001662</v>
      </c>
      <c r="F19" s="21">
        <v>81150</v>
      </c>
      <c r="G19" s="373">
        <f t="shared" si="3"/>
        <v>809.2278000000001</v>
      </c>
      <c r="H19" s="373">
        <f t="shared" si="0"/>
        <v>134.87130000000002</v>
      </c>
      <c r="I19" s="26">
        <f t="shared" si="1"/>
        <v>81750</v>
      </c>
      <c r="J19" s="210">
        <f t="shared" si="4"/>
        <v>815.211</v>
      </c>
      <c r="K19" s="210">
        <f t="shared" si="2"/>
        <v>135.8685</v>
      </c>
      <c r="L19" s="218">
        <f t="shared" si="5"/>
        <v>83178.75</v>
      </c>
    </row>
    <row r="20" spans="3:12" ht="39.75" customHeight="1">
      <c r="C20" s="375" t="s">
        <v>376</v>
      </c>
      <c r="D20" s="140">
        <v>7.85</v>
      </c>
      <c r="E20" s="371">
        <v>0.00212</v>
      </c>
      <c r="F20" s="21">
        <v>74350</v>
      </c>
      <c r="G20" s="373">
        <f t="shared" si="3"/>
        <v>1237.3327</v>
      </c>
      <c r="H20" s="373">
        <f t="shared" si="0"/>
        <v>157.62199999999999</v>
      </c>
      <c r="I20" s="26">
        <f t="shared" si="1"/>
        <v>74950</v>
      </c>
      <c r="J20" s="210">
        <f t="shared" si="4"/>
        <v>1247.3179</v>
      </c>
      <c r="K20" s="210">
        <f t="shared" si="2"/>
        <v>158.894</v>
      </c>
      <c r="L20" s="218">
        <f t="shared" si="5"/>
        <v>76208.75</v>
      </c>
    </row>
    <row r="21" spans="3:12" ht="39.75" customHeight="1">
      <c r="C21" s="375" t="s">
        <v>361</v>
      </c>
      <c r="D21" s="140">
        <v>6</v>
      </c>
      <c r="E21" s="371">
        <v>0.002391</v>
      </c>
      <c r="F21" s="21">
        <v>77750</v>
      </c>
      <c r="G21" s="373">
        <f t="shared" si="3"/>
        <v>1115.4015</v>
      </c>
      <c r="H21" s="373">
        <f t="shared" si="0"/>
        <v>185.90025</v>
      </c>
      <c r="I21" s="26">
        <f t="shared" si="1"/>
        <v>78350</v>
      </c>
      <c r="J21" s="210">
        <f t="shared" si="4"/>
        <v>1124.0091</v>
      </c>
      <c r="K21" s="210">
        <f t="shared" si="2"/>
        <v>187.33485</v>
      </c>
      <c r="L21" s="218">
        <f t="shared" si="5"/>
        <v>79693.75</v>
      </c>
    </row>
    <row r="22" spans="3:12" ht="39.75" customHeight="1">
      <c r="C22" s="375" t="s">
        <v>361</v>
      </c>
      <c r="D22" s="140">
        <v>7.85</v>
      </c>
      <c r="E22" s="371">
        <v>0.002391</v>
      </c>
      <c r="F22" s="21">
        <v>77950</v>
      </c>
      <c r="G22" s="373">
        <f t="shared" si="3"/>
        <v>1463.0708324999998</v>
      </c>
      <c r="H22" s="373">
        <f t="shared" si="0"/>
        <v>186.37845</v>
      </c>
      <c r="I22" s="26">
        <f t="shared" si="1"/>
        <v>78550</v>
      </c>
      <c r="J22" s="210">
        <f t="shared" si="4"/>
        <v>1474.3324425</v>
      </c>
      <c r="K22" s="210">
        <f t="shared" si="2"/>
        <v>187.81305</v>
      </c>
      <c r="L22" s="218">
        <f t="shared" si="5"/>
        <v>79898.75</v>
      </c>
    </row>
    <row r="23" spans="3:12" ht="39.75" customHeight="1">
      <c r="C23" s="375" t="s">
        <v>52</v>
      </c>
      <c r="D23" s="140">
        <v>6</v>
      </c>
      <c r="E23" s="371">
        <v>0.00246</v>
      </c>
      <c r="F23" s="21">
        <v>84650</v>
      </c>
      <c r="G23" s="373">
        <f t="shared" si="3"/>
        <v>1249.434</v>
      </c>
      <c r="H23" s="373">
        <f t="shared" si="0"/>
        <v>208.239</v>
      </c>
      <c r="I23" s="26">
        <f t="shared" si="1"/>
        <v>85250</v>
      </c>
      <c r="J23" s="210">
        <f t="shared" si="4"/>
        <v>1258.29</v>
      </c>
      <c r="K23" s="210">
        <f t="shared" si="2"/>
        <v>209.715</v>
      </c>
      <c r="L23" s="218">
        <f t="shared" si="5"/>
        <v>86766.25</v>
      </c>
    </row>
    <row r="24" spans="3:12" ht="39.75" customHeight="1">
      <c r="C24" s="375" t="s">
        <v>522</v>
      </c>
      <c r="D24" s="140">
        <v>6</v>
      </c>
      <c r="E24" s="371">
        <v>0.002733</v>
      </c>
      <c r="F24" s="21">
        <v>78850</v>
      </c>
      <c r="G24" s="373">
        <f t="shared" si="3"/>
        <v>1292.9823000000001</v>
      </c>
      <c r="H24" s="373">
        <f t="shared" si="0"/>
        <v>215.49705</v>
      </c>
      <c r="I24" s="26">
        <f t="shared" si="1"/>
        <v>79450</v>
      </c>
      <c r="J24" s="210">
        <f t="shared" si="4"/>
        <v>1302.8211000000001</v>
      </c>
      <c r="K24" s="210">
        <f t="shared" si="2"/>
        <v>217.13685</v>
      </c>
      <c r="L24" s="218">
        <f t="shared" si="5"/>
        <v>80821.25</v>
      </c>
    </row>
    <row r="25" spans="3:12" ht="39.75" customHeight="1">
      <c r="C25" s="375" t="s">
        <v>431</v>
      </c>
      <c r="D25" s="140">
        <v>6</v>
      </c>
      <c r="E25" s="371">
        <v>0.003092</v>
      </c>
      <c r="F25" s="21">
        <v>77750</v>
      </c>
      <c r="G25" s="373">
        <f t="shared" si="3"/>
        <v>1442.4180000000001</v>
      </c>
      <c r="H25" s="373">
        <f t="shared" si="0"/>
        <v>240.40300000000002</v>
      </c>
      <c r="I25" s="26">
        <f t="shared" si="1"/>
        <v>78350</v>
      </c>
      <c r="J25" s="210">
        <f t="shared" si="4"/>
        <v>1453.5492000000002</v>
      </c>
      <c r="K25" s="210">
        <f t="shared" si="2"/>
        <v>242.25820000000002</v>
      </c>
      <c r="L25" s="218">
        <f t="shared" si="5"/>
        <v>79693.75</v>
      </c>
    </row>
    <row r="26" spans="3:12" ht="39.75" customHeight="1">
      <c r="C26" s="375" t="s">
        <v>431</v>
      </c>
      <c r="D26" s="140">
        <v>7.8</v>
      </c>
      <c r="E26" s="371">
        <v>0.003093</v>
      </c>
      <c r="F26" s="21">
        <v>77150</v>
      </c>
      <c r="G26" s="373">
        <f t="shared" si="3"/>
        <v>1861.27461</v>
      </c>
      <c r="H26" s="373">
        <f t="shared" si="0"/>
        <v>238.62494999999998</v>
      </c>
      <c r="I26" s="26">
        <f t="shared" si="1"/>
        <v>77750</v>
      </c>
      <c r="J26" s="210">
        <f t="shared" si="4"/>
        <v>1875.74985</v>
      </c>
      <c r="K26" s="210">
        <f t="shared" si="2"/>
        <v>240.48075</v>
      </c>
      <c r="L26" s="218">
        <f t="shared" si="5"/>
        <v>79078.75</v>
      </c>
    </row>
    <row r="27" spans="2:12" ht="39.75" customHeight="1">
      <c r="B27" t="s">
        <v>240</v>
      </c>
      <c r="C27" s="375" t="s">
        <v>514</v>
      </c>
      <c r="D27" s="140">
        <v>6</v>
      </c>
      <c r="E27" s="371">
        <v>0.00385</v>
      </c>
      <c r="F27" s="21">
        <v>77150</v>
      </c>
      <c r="G27" s="373">
        <f t="shared" si="3"/>
        <v>1782.1650000000002</v>
      </c>
      <c r="H27" s="373">
        <f t="shared" si="0"/>
        <v>297.02750000000003</v>
      </c>
      <c r="I27" s="26">
        <f t="shared" si="1"/>
        <v>77750</v>
      </c>
      <c r="J27" s="210">
        <f t="shared" si="4"/>
        <v>1796.025</v>
      </c>
      <c r="K27" s="210">
        <f t="shared" si="2"/>
        <v>299.33750000000003</v>
      </c>
      <c r="L27" s="218">
        <f t="shared" si="5"/>
        <v>79078.75</v>
      </c>
    </row>
    <row r="28" spans="3:12" ht="39.75" customHeight="1">
      <c r="C28" s="375" t="s">
        <v>514</v>
      </c>
      <c r="D28" s="140">
        <v>7.8</v>
      </c>
      <c r="E28" s="371">
        <v>0.00385</v>
      </c>
      <c r="F28" s="21">
        <v>78250</v>
      </c>
      <c r="G28" s="373">
        <f t="shared" si="3"/>
        <v>2349.8475</v>
      </c>
      <c r="H28" s="373">
        <f t="shared" si="0"/>
        <v>301.2625</v>
      </c>
      <c r="I28" s="26">
        <f t="shared" si="1"/>
        <v>78850</v>
      </c>
      <c r="J28" s="210">
        <f t="shared" si="4"/>
        <v>2367.8655</v>
      </c>
      <c r="K28" s="210">
        <f t="shared" si="2"/>
        <v>303.5725</v>
      </c>
      <c r="L28" s="218">
        <f t="shared" si="5"/>
        <v>80206.25</v>
      </c>
    </row>
    <row r="29" spans="3:12" ht="39.75" customHeight="1">
      <c r="C29" s="375" t="s">
        <v>392</v>
      </c>
      <c r="D29" s="140">
        <v>7.8</v>
      </c>
      <c r="E29" s="371">
        <v>0.004882</v>
      </c>
      <c r="F29" s="21">
        <v>74950</v>
      </c>
      <c r="G29" s="373">
        <f t="shared" si="3"/>
        <v>2854.06602</v>
      </c>
      <c r="H29" s="373">
        <f t="shared" si="0"/>
        <v>365.90590000000003</v>
      </c>
      <c r="I29" s="26">
        <f t="shared" si="1"/>
        <v>75550</v>
      </c>
      <c r="J29" s="210">
        <f t="shared" si="4"/>
        <v>2876.91378</v>
      </c>
      <c r="K29" s="210">
        <f t="shared" si="2"/>
        <v>368.8351</v>
      </c>
      <c r="L29" s="218">
        <f t="shared" si="5"/>
        <v>76823.75</v>
      </c>
    </row>
    <row r="30" spans="3:20" ht="39.75" customHeight="1">
      <c r="C30" s="75" t="s">
        <v>53</v>
      </c>
      <c r="D30" s="66"/>
      <c r="E30" s="66"/>
      <c r="F30" s="47"/>
      <c r="G30" s="47"/>
      <c r="H30" s="47"/>
      <c r="I30" s="47"/>
      <c r="J30" s="66"/>
      <c r="K30" s="67" t="s">
        <v>54</v>
      </c>
      <c r="L30" s="219" t="s">
        <v>234</v>
      </c>
      <c r="N30" s="350"/>
      <c r="O30" s="351"/>
      <c r="P30" s="352"/>
      <c r="Q30" s="353"/>
      <c r="R30" s="354"/>
      <c r="S30" s="96"/>
      <c r="T30" s="245"/>
    </row>
    <row r="31" spans="3:16" ht="39.75" customHeight="1">
      <c r="C31" s="375" t="s">
        <v>638</v>
      </c>
      <c r="D31" s="371">
        <v>9.5</v>
      </c>
      <c r="E31" s="371">
        <v>0.004</v>
      </c>
      <c r="F31" s="21">
        <v>76550</v>
      </c>
      <c r="G31" s="373">
        <f aca="true" t="shared" si="6" ref="G31:G59">F31*E31*D31</f>
        <v>2908.9</v>
      </c>
      <c r="H31" s="373">
        <f>E31*F31</f>
        <v>306.2</v>
      </c>
      <c r="I31" s="26">
        <f>F31+600</f>
        <v>77150</v>
      </c>
      <c r="J31" s="210">
        <f aca="true" t="shared" si="7" ref="J31:J59">I31*E31*D31</f>
        <v>2931.7000000000003</v>
      </c>
      <c r="K31" s="210">
        <f>I31*E31</f>
        <v>308.6</v>
      </c>
      <c r="L31" s="218">
        <f>F31*102.5/100</f>
        <v>78463.75</v>
      </c>
      <c r="O31" s="33"/>
      <c r="P31" s="33"/>
    </row>
    <row r="32" spans="3:16" ht="39.75" customHeight="1">
      <c r="C32" s="375" t="s">
        <v>638</v>
      </c>
      <c r="D32" s="371">
        <v>12</v>
      </c>
      <c r="E32" s="371">
        <v>0.004</v>
      </c>
      <c r="F32" s="21">
        <v>75890</v>
      </c>
      <c r="G32" s="373">
        <f t="shared" si="6"/>
        <v>3642.7200000000003</v>
      </c>
      <c r="H32" s="373">
        <f>E32*F32</f>
        <v>303.56</v>
      </c>
      <c r="I32" s="26">
        <f>F32+600</f>
        <v>76490</v>
      </c>
      <c r="J32" s="210">
        <f t="shared" si="7"/>
        <v>3671.5199999999995</v>
      </c>
      <c r="K32" s="210">
        <f>I32*E32</f>
        <v>305.96</v>
      </c>
      <c r="L32" s="218">
        <f>F32*102.5/100</f>
        <v>77787.25</v>
      </c>
      <c r="O32" s="33"/>
      <c r="P32" s="33"/>
    </row>
    <row r="33" spans="3:16" ht="39.75" customHeight="1">
      <c r="C33" s="375" t="s">
        <v>364</v>
      </c>
      <c r="D33" s="371">
        <v>9.5</v>
      </c>
      <c r="E33" s="371">
        <v>0.004623</v>
      </c>
      <c r="F33" s="21">
        <v>76250</v>
      </c>
      <c r="G33" s="373">
        <f>F33*E33*D33</f>
        <v>3348.7856250000004</v>
      </c>
      <c r="H33" s="373">
        <f>E33*F33</f>
        <v>352.50375</v>
      </c>
      <c r="I33" s="26">
        <f>F33+600</f>
        <v>76850</v>
      </c>
      <c r="J33" s="210">
        <f>I33*E33*D33</f>
        <v>3375.1367250000003</v>
      </c>
      <c r="K33" s="210">
        <f>I33*E33</f>
        <v>355.27755</v>
      </c>
      <c r="L33" s="218">
        <f>F33*102.5/100</f>
        <v>78156.25</v>
      </c>
      <c r="O33" s="33"/>
      <c r="P33" s="33"/>
    </row>
    <row r="34" spans="3:16" ht="39.75" customHeight="1">
      <c r="C34" s="375" t="s">
        <v>364</v>
      </c>
      <c r="D34" s="371">
        <v>12</v>
      </c>
      <c r="E34" s="371">
        <v>0.004621</v>
      </c>
      <c r="F34" s="21">
        <v>76450</v>
      </c>
      <c r="G34" s="373">
        <f>F34*E34*D34</f>
        <v>4239.3054</v>
      </c>
      <c r="H34" s="373">
        <f>E34*F34</f>
        <v>353.27545000000003</v>
      </c>
      <c r="I34" s="26">
        <f>F34+600</f>
        <v>77050</v>
      </c>
      <c r="J34" s="210">
        <f>I34*E34*D34</f>
        <v>4272.5766</v>
      </c>
      <c r="K34" s="210">
        <f>I34*E34</f>
        <v>356.04805</v>
      </c>
      <c r="L34" s="218">
        <f>F34*102.5/100</f>
        <v>78361.25</v>
      </c>
      <c r="O34" s="33"/>
      <c r="P34" s="33"/>
    </row>
    <row r="35" spans="3:16" ht="39.75" customHeight="1">
      <c r="C35" s="375" t="s">
        <v>615</v>
      </c>
      <c r="D35" s="371">
        <v>9.5</v>
      </c>
      <c r="E35" s="371">
        <v>0.005232</v>
      </c>
      <c r="F35" s="21">
        <v>75890</v>
      </c>
      <c r="G35" s="373">
        <f t="shared" si="6"/>
        <v>3772.0365599999996</v>
      </c>
      <c r="H35" s="373">
        <f>E35*F35</f>
        <v>397.05647999999997</v>
      </c>
      <c r="I35" s="26">
        <f>F35+600</f>
        <v>76490</v>
      </c>
      <c r="J35" s="210">
        <f t="shared" si="7"/>
        <v>3801.85896</v>
      </c>
      <c r="K35" s="210">
        <f>I35*E35</f>
        <v>400.19568</v>
      </c>
      <c r="L35" s="218">
        <f>F35*102.5/100</f>
        <v>77787.25</v>
      </c>
      <c r="O35" s="33"/>
      <c r="P35" s="33"/>
    </row>
    <row r="36" spans="3:16" ht="39.75" customHeight="1">
      <c r="C36" s="375" t="s">
        <v>369</v>
      </c>
      <c r="D36" s="371">
        <v>11.4</v>
      </c>
      <c r="E36" s="371">
        <v>0.0054</v>
      </c>
      <c r="F36" s="21">
        <v>74450</v>
      </c>
      <c r="G36" s="373">
        <f t="shared" si="6"/>
        <v>4583.142000000001</v>
      </c>
      <c r="H36" s="373">
        <f aca="true" t="shared" si="8" ref="H36:H57">E36*F36</f>
        <v>402.03000000000003</v>
      </c>
      <c r="I36" s="26">
        <f aca="true" t="shared" si="9" ref="I36:I52">F36+600</f>
        <v>75050</v>
      </c>
      <c r="J36" s="210">
        <f t="shared" si="7"/>
        <v>4620.078</v>
      </c>
      <c r="K36" s="210">
        <f aca="true" t="shared" si="10" ref="K36:K45">I36*E36</f>
        <v>405.27000000000004</v>
      </c>
      <c r="L36" s="218">
        <f aca="true" t="shared" si="11" ref="L36:L57">F36*102.5/100</f>
        <v>76311.25</v>
      </c>
      <c r="O36" s="33"/>
      <c r="P36" s="33"/>
    </row>
    <row r="37" spans="3:16" ht="39.75" customHeight="1">
      <c r="C37" s="375" t="s">
        <v>419</v>
      </c>
      <c r="D37" s="371">
        <v>9.5</v>
      </c>
      <c r="E37" s="371">
        <v>0.006261</v>
      </c>
      <c r="F37" s="21">
        <v>76850</v>
      </c>
      <c r="G37" s="373">
        <f t="shared" si="6"/>
        <v>4570.999575</v>
      </c>
      <c r="H37" s="373">
        <f t="shared" si="8"/>
        <v>481.15785</v>
      </c>
      <c r="I37" s="26">
        <f t="shared" si="9"/>
        <v>77450</v>
      </c>
      <c r="J37" s="210">
        <f t="shared" si="7"/>
        <v>4606.687275</v>
      </c>
      <c r="K37" s="210">
        <f t="shared" si="10"/>
        <v>484.91445</v>
      </c>
      <c r="L37" s="218">
        <f t="shared" si="11"/>
        <v>78771.25</v>
      </c>
      <c r="O37" s="33"/>
      <c r="P37" s="33"/>
    </row>
    <row r="38" spans="3:16" ht="39.75" customHeight="1">
      <c r="C38" s="375" t="s">
        <v>430</v>
      </c>
      <c r="D38" s="371">
        <v>12</v>
      </c>
      <c r="E38" s="371">
        <v>0.0071</v>
      </c>
      <c r="F38" s="21">
        <v>75750</v>
      </c>
      <c r="G38" s="373">
        <f t="shared" si="6"/>
        <v>6453.900000000001</v>
      </c>
      <c r="H38" s="373">
        <f t="shared" si="8"/>
        <v>537.825</v>
      </c>
      <c r="I38" s="26">
        <f t="shared" si="9"/>
        <v>76350</v>
      </c>
      <c r="J38" s="210">
        <f t="shared" si="7"/>
        <v>6505.02</v>
      </c>
      <c r="K38" s="210">
        <f t="shared" si="10"/>
        <v>542.085</v>
      </c>
      <c r="L38" s="218">
        <f t="shared" si="11"/>
        <v>77643.75</v>
      </c>
      <c r="O38" s="33"/>
      <c r="P38" s="33"/>
    </row>
    <row r="39" spans="3:16" ht="39.75" customHeight="1">
      <c r="C39" s="375" t="s">
        <v>520</v>
      </c>
      <c r="D39" s="371">
        <v>11.4</v>
      </c>
      <c r="E39" s="371">
        <v>0.00636</v>
      </c>
      <c r="F39" s="21">
        <v>74580</v>
      </c>
      <c r="G39" s="373">
        <f t="shared" si="6"/>
        <v>5407.34832</v>
      </c>
      <c r="H39" s="373">
        <f t="shared" si="8"/>
        <v>474.3288</v>
      </c>
      <c r="I39" s="26">
        <f t="shared" si="9"/>
        <v>75180</v>
      </c>
      <c r="J39" s="210">
        <f t="shared" si="7"/>
        <v>5450.85072</v>
      </c>
      <c r="K39" s="210">
        <f t="shared" si="10"/>
        <v>478.14480000000003</v>
      </c>
      <c r="L39" s="218">
        <f t="shared" si="11"/>
        <v>76444.5</v>
      </c>
      <c r="O39" s="33"/>
      <c r="P39" s="33"/>
    </row>
    <row r="40" spans="3:16" ht="39.75" customHeight="1">
      <c r="C40" s="375" t="s">
        <v>520</v>
      </c>
      <c r="D40" s="371">
        <v>11</v>
      </c>
      <c r="E40" s="371">
        <v>0.006364</v>
      </c>
      <c r="F40" s="21">
        <v>74750</v>
      </c>
      <c r="G40" s="373">
        <f t="shared" si="6"/>
        <v>5232.799</v>
      </c>
      <c r="H40" s="373">
        <f t="shared" si="8"/>
        <v>475.709</v>
      </c>
      <c r="I40" s="26">
        <f t="shared" si="9"/>
        <v>75350</v>
      </c>
      <c r="J40" s="210">
        <f t="shared" si="7"/>
        <v>5274.8014</v>
      </c>
      <c r="K40" s="210">
        <f t="shared" si="10"/>
        <v>479.5274</v>
      </c>
      <c r="L40" s="218">
        <f t="shared" si="11"/>
        <v>76618.75</v>
      </c>
      <c r="O40" s="33"/>
      <c r="P40" s="33"/>
    </row>
    <row r="41" spans="3:16" ht="39.75" customHeight="1">
      <c r="C41" s="375" t="s">
        <v>515</v>
      </c>
      <c r="D41" s="371">
        <v>6</v>
      </c>
      <c r="E41" s="371">
        <v>0.00739</v>
      </c>
      <c r="F41" s="21">
        <v>76390</v>
      </c>
      <c r="G41" s="373">
        <f t="shared" si="6"/>
        <v>3387.1326</v>
      </c>
      <c r="H41" s="373">
        <f t="shared" si="8"/>
        <v>564.5221</v>
      </c>
      <c r="I41" s="26">
        <f t="shared" si="9"/>
        <v>76990</v>
      </c>
      <c r="J41" s="210">
        <f t="shared" si="7"/>
        <v>3413.7366</v>
      </c>
      <c r="K41" s="210">
        <f t="shared" si="10"/>
        <v>568.9561</v>
      </c>
      <c r="L41" s="218">
        <f t="shared" si="11"/>
        <v>78299.75</v>
      </c>
      <c r="O41" s="33"/>
      <c r="P41" s="33"/>
    </row>
    <row r="42" spans="3:16" ht="39.75" customHeight="1">
      <c r="C42" s="375" t="s">
        <v>515</v>
      </c>
      <c r="D42" s="371">
        <v>11</v>
      </c>
      <c r="E42" s="371">
        <v>0.00739</v>
      </c>
      <c r="F42" s="21">
        <v>76390</v>
      </c>
      <c r="G42" s="373">
        <f t="shared" si="6"/>
        <v>6209.743100000001</v>
      </c>
      <c r="H42" s="373">
        <f t="shared" si="8"/>
        <v>564.5221</v>
      </c>
      <c r="I42" s="26">
        <f t="shared" si="9"/>
        <v>76990</v>
      </c>
      <c r="J42" s="210">
        <f t="shared" si="7"/>
        <v>6258.5171</v>
      </c>
      <c r="K42" s="210">
        <f t="shared" si="10"/>
        <v>568.9561</v>
      </c>
      <c r="L42" s="218">
        <f t="shared" si="11"/>
        <v>78299.75</v>
      </c>
      <c r="O42" s="33"/>
      <c r="P42" s="33"/>
    </row>
    <row r="43" spans="3:16" ht="39.75" customHeight="1">
      <c r="C43" s="375" t="s">
        <v>639</v>
      </c>
      <c r="D43" s="371">
        <v>12</v>
      </c>
      <c r="E43" s="371">
        <v>0.01037</v>
      </c>
      <c r="F43" s="21">
        <v>79650</v>
      </c>
      <c r="G43" s="373">
        <f t="shared" si="6"/>
        <v>9911.646</v>
      </c>
      <c r="H43" s="373">
        <f t="shared" si="8"/>
        <v>825.9705</v>
      </c>
      <c r="I43" s="26">
        <f t="shared" si="9"/>
        <v>80250</v>
      </c>
      <c r="J43" s="210">
        <f t="shared" si="7"/>
        <v>9986.310000000001</v>
      </c>
      <c r="K43" s="210">
        <f t="shared" si="10"/>
        <v>832.1925000000001</v>
      </c>
      <c r="L43" s="218">
        <f t="shared" si="11"/>
        <v>81641.25</v>
      </c>
      <c r="O43" s="33"/>
      <c r="P43" s="33"/>
    </row>
    <row r="44" spans="3:16" ht="39.75" customHeight="1">
      <c r="C44" s="375" t="s">
        <v>564</v>
      </c>
      <c r="D44" s="371">
        <v>11</v>
      </c>
      <c r="E44" s="371">
        <v>0.00778</v>
      </c>
      <c r="F44" s="21">
        <v>73850</v>
      </c>
      <c r="G44" s="373">
        <f t="shared" si="6"/>
        <v>6320.083</v>
      </c>
      <c r="H44" s="373">
        <f t="shared" si="8"/>
        <v>574.553</v>
      </c>
      <c r="I44" s="26">
        <f t="shared" si="9"/>
        <v>74450</v>
      </c>
      <c r="J44" s="210">
        <f t="shared" si="7"/>
        <v>6371.4310000000005</v>
      </c>
      <c r="K44" s="210">
        <f t="shared" si="10"/>
        <v>579.221</v>
      </c>
      <c r="L44" s="218">
        <f t="shared" si="11"/>
        <v>75696.25</v>
      </c>
      <c r="O44" s="33"/>
      <c r="P44" s="33"/>
    </row>
    <row r="45" spans="3:16" ht="39.75" customHeight="1">
      <c r="C45" s="375" t="s">
        <v>521</v>
      </c>
      <c r="D45" s="371">
        <v>11</v>
      </c>
      <c r="E45" s="371">
        <v>0.009023</v>
      </c>
      <c r="F45" s="21">
        <v>76390</v>
      </c>
      <c r="G45" s="373">
        <f t="shared" si="6"/>
        <v>7581.93667</v>
      </c>
      <c r="H45" s="373">
        <f t="shared" si="8"/>
        <v>689.26697</v>
      </c>
      <c r="I45" s="26">
        <f t="shared" si="9"/>
        <v>76990</v>
      </c>
      <c r="J45" s="210">
        <f t="shared" si="7"/>
        <v>7641.488469999999</v>
      </c>
      <c r="K45" s="210">
        <f t="shared" si="10"/>
        <v>694.6807699999999</v>
      </c>
      <c r="L45" s="218">
        <f t="shared" si="11"/>
        <v>78299.75</v>
      </c>
      <c r="M45" s="20"/>
      <c r="O45" s="33"/>
      <c r="P45" s="33"/>
    </row>
    <row r="46" spans="3:16" ht="39.75" customHeight="1">
      <c r="C46" s="375" t="s">
        <v>255</v>
      </c>
      <c r="D46" s="371">
        <v>11</v>
      </c>
      <c r="E46" s="371">
        <v>0.01027</v>
      </c>
      <c r="F46" s="21">
        <v>76650</v>
      </c>
      <c r="G46" s="373">
        <f t="shared" si="6"/>
        <v>8659.1505</v>
      </c>
      <c r="H46" s="373">
        <f t="shared" si="8"/>
        <v>787.1954999999999</v>
      </c>
      <c r="I46" s="26">
        <f t="shared" si="9"/>
        <v>77250</v>
      </c>
      <c r="J46" s="210">
        <f t="shared" si="7"/>
        <v>8726.932499999999</v>
      </c>
      <c r="K46" s="210">
        <f aca="true" t="shared" si="12" ref="K46:K57">I46*E46</f>
        <v>793.3575</v>
      </c>
      <c r="L46" s="218">
        <f t="shared" si="11"/>
        <v>78566.25</v>
      </c>
      <c r="M46" s="20"/>
      <c r="O46" s="33"/>
      <c r="P46" s="33"/>
    </row>
    <row r="47" spans="3:16" ht="39.75" customHeight="1">
      <c r="C47" s="375" t="s">
        <v>600</v>
      </c>
      <c r="D47" s="371">
        <v>12</v>
      </c>
      <c r="E47" s="371">
        <v>0.0115</v>
      </c>
      <c r="F47" s="21">
        <v>79650</v>
      </c>
      <c r="G47" s="373">
        <f t="shared" si="6"/>
        <v>10991.7</v>
      </c>
      <c r="H47" s="373">
        <f t="shared" si="8"/>
        <v>915.975</v>
      </c>
      <c r="I47" s="26">
        <f t="shared" si="9"/>
        <v>80250</v>
      </c>
      <c r="J47" s="210">
        <f t="shared" si="7"/>
        <v>11074.5</v>
      </c>
      <c r="K47" s="210">
        <f t="shared" si="12"/>
        <v>922.875</v>
      </c>
      <c r="L47" s="218">
        <f t="shared" si="11"/>
        <v>81641.25</v>
      </c>
      <c r="M47" s="20"/>
      <c r="O47" s="33"/>
      <c r="P47" s="33"/>
    </row>
    <row r="48" spans="3:16" ht="39.75" customHeight="1">
      <c r="C48" s="375" t="s">
        <v>526</v>
      </c>
      <c r="D48" s="371">
        <v>12</v>
      </c>
      <c r="E48" s="371">
        <v>0.01085</v>
      </c>
      <c r="F48" s="21">
        <v>77550</v>
      </c>
      <c r="G48" s="373">
        <f t="shared" si="6"/>
        <v>10097.01</v>
      </c>
      <c r="H48" s="373">
        <f t="shared" si="8"/>
        <v>841.4175</v>
      </c>
      <c r="I48" s="26">
        <f t="shared" si="9"/>
        <v>78150</v>
      </c>
      <c r="J48" s="210">
        <f t="shared" si="7"/>
        <v>10175.130000000001</v>
      </c>
      <c r="K48" s="210">
        <f t="shared" si="12"/>
        <v>847.9275</v>
      </c>
      <c r="L48" s="218">
        <f t="shared" si="11"/>
        <v>79488.75</v>
      </c>
      <c r="M48" s="20"/>
      <c r="O48" s="33"/>
      <c r="P48" s="33"/>
    </row>
    <row r="49" spans="3:16" ht="39.75" customHeight="1">
      <c r="C49" s="375" t="s">
        <v>527</v>
      </c>
      <c r="D49" s="371">
        <v>11.7</v>
      </c>
      <c r="E49" s="371">
        <v>0.01274</v>
      </c>
      <c r="F49" s="21">
        <v>74750</v>
      </c>
      <c r="G49" s="373">
        <f t="shared" si="6"/>
        <v>11142.0855</v>
      </c>
      <c r="H49" s="373">
        <f t="shared" si="8"/>
        <v>952.3149999999999</v>
      </c>
      <c r="I49" s="26">
        <f t="shared" si="9"/>
        <v>75350</v>
      </c>
      <c r="J49" s="210">
        <f t="shared" si="7"/>
        <v>11231.520299999998</v>
      </c>
      <c r="K49" s="210">
        <f t="shared" si="12"/>
        <v>959.959</v>
      </c>
      <c r="L49" s="218">
        <f t="shared" si="11"/>
        <v>76618.75</v>
      </c>
      <c r="M49" s="20"/>
      <c r="O49" s="33"/>
      <c r="P49" s="33"/>
    </row>
    <row r="50" spans="3:13" ht="39.75" customHeight="1">
      <c r="C50" s="375" t="s">
        <v>614</v>
      </c>
      <c r="D50" s="371">
        <v>11.8</v>
      </c>
      <c r="E50" s="371">
        <v>0.0153</v>
      </c>
      <c r="F50" s="21">
        <v>76350</v>
      </c>
      <c r="G50" s="373">
        <f t="shared" si="6"/>
        <v>13784.229000000001</v>
      </c>
      <c r="H50" s="373">
        <f t="shared" si="8"/>
        <v>1168.155</v>
      </c>
      <c r="I50" s="26">
        <f t="shared" si="9"/>
        <v>76950</v>
      </c>
      <c r="J50" s="210">
        <f t="shared" si="7"/>
        <v>13892.553000000002</v>
      </c>
      <c r="K50" s="210">
        <f t="shared" si="12"/>
        <v>1177.335</v>
      </c>
      <c r="L50" s="218">
        <f t="shared" si="11"/>
        <v>78258.75</v>
      </c>
      <c r="M50" s="20"/>
    </row>
    <row r="51" spans="3:13" ht="39.75" customHeight="1">
      <c r="C51" s="375" t="s">
        <v>601</v>
      </c>
      <c r="D51" s="371">
        <v>11.8</v>
      </c>
      <c r="E51" s="371">
        <v>0.017161</v>
      </c>
      <c r="F51" s="21">
        <v>74150</v>
      </c>
      <c r="G51" s="373">
        <f t="shared" si="6"/>
        <v>15015.36017</v>
      </c>
      <c r="H51" s="373">
        <f t="shared" si="8"/>
        <v>1272.48815</v>
      </c>
      <c r="I51" s="26">
        <f t="shared" si="9"/>
        <v>74750</v>
      </c>
      <c r="J51" s="210">
        <f t="shared" si="7"/>
        <v>15136.860050000001</v>
      </c>
      <c r="K51" s="210">
        <f t="shared" si="12"/>
        <v>1282.78475</v>
      </c>
      <c r="L51" s="218">
        <f t="shared" si="11"/>
        <v>76003.75</v>
      </c>
      <c r="M51" s="20"/>
    </row>
    <row r="52" spans="3:13" ht="39.75" customHeight="1">
      <c r="C52" s="375" t="s">
        <v>599</v>
      </c>
      <c r="D52" s="371">
        <v>11.8</v>
      </c>
      <c r="E52" s="371">
        <v>0.019</v>
      </c>
      <c r="F52" s="21">
        <v>76950</v>
      </c>
      <c r="G52" s="373">
        <f t="shared" si="6"/>
        <v>17252.19</v>
      </c>
      <c r="H52" s="373">
        <f t="shared" si="8"/>
        <v>1462.05</v>
      </c>
      <c r="I52" s="26">
        <f t="shared" si="9"/>
        <v>77550</v>
      </c>
      <c r="J52" s="210">
        <f t="shared" si="7"/>
        <v>17386.710000000003</v>
      </c>
      <c r="K52" s="210">
        <f t="shared" si="12"/>
        <v>1473.45</v>
      </c>
      <c r="L52" s="218">
        <f t="shared" si="11"/>
        <v>78873.75</v>
      </c>
      <c r="M52" s="20"/>
    </row>
    <row r="53" spans="3:13" ht="39.75" customHeight="1">
      <c r="C53" s="375" t="s">
        <v>507</v>
      </c>
      <c r="D53" s="371">
        <v>11.8</v>
      </c>
      <c r="E53" s="371">
        <v>0.03153</v>
      </c>
      <c r="F53" s="21">
        <v>83350</v>
      </c>
      <c r="G53" s="373">
        <f t="shared" si="6"/>
        <v>31010.700900000003</v>
      </c>
      <c r="H53" s="373">
        <f t="shared" si="8"/>
        <v>2628.0255</v>
      </c>
      <c r="I53" s="26">
        <f aca="true" t="shared" si="13" ref="I53:I59">F53+600</f>
        <v>83950</v>
      </c>
      <c r="J53" s="210">
        <f t="shared" si="7"/>
        <v>31233.933300000004</v>
      </c>
      <c r="K53" s="210">
        <f t="shared" si="12"/>
        <v>2646.9435000000003</v>
      </c>
      <c r="L53" s="218">
        <f t="shared" si="11"/>
        <v>85433.75</v>
      </c>
      <c r="M53" s="20"/>
    </row>
    <row r="54" spans="3:13" ht="39.75" customHeight="1">
      <c r="C54" s="375" t="s">
        <v>640</v>
      </c>
      <c r="D54" s="371">
        <v>11.57</v>
      </c>
      <c r="E54" s="371">
        <v>0.03953</v>
      </c>
      <c r="F54" s="21">
        <v>87450</v>
      </c>
      <c r="G54" s="373">
        <f t="shared" si="6"/>
        <v>39996.315645</v>
      </c>
      <c r="H54" s="373">
        <f t="shared" si="8"/>
        <v>3456.8985000000002</v>
      </c>
      <c r="I54" s="26">
        <f t="shared" si="13"/>
        <v>88050</v>
      </c>
      <c r="J54" s="210">
        <f t="shared" si="7"/>
        <v>40270.732905000004</v>
      </c>
      <c r="K54" s="210">
        <f t="shared" si="12"/>
        <v>3480.6165</v>
      </c>
      <c r="L54" s="218">
        <f t="shared" si="11"/>
        <v>89636.25</v>
      </c>
      <c r="M54" s="20"/>
    </row>
    <row r="55" spans="3:13" ht="39.75" customHeight="1">
      <c r="C55" s="375" t="s">
        <v>640</v>
      </c>
      <c r="D55" s="371">
        <v>6.57</v>
      </c>
      <c r="E55" s="371">
        <v>0.03951</v>
      </c>
      <c r="F55" s="21">
        <v>87450</v>
      </c>
      <c r="G55" s="373">
        <f t="shared" si="6"/>
        <v>22700.332215000002</v>
      </c>
      <c r="H55" s="373">
        <f t="shared" si="8"/>
        <v>3455.1495000000004</v>
      </c>
      <c r="I55" s="26">
        <f t="shared" si="13"/>
        <v>88050</v>
      </c>
      <c r="J55" s="210">
        <f t="shared" si="7"/>
        <v>22856.080635000002</v>
      </c>
      <c r="K55" s="210">
        <f t="shared" si="12"/>
        <v>3478.8555</v>
      </c>
      <c r="L55" s="218">
        <f t="shared" si="11"/>
        <v>89636.25</v>
      </c>
      <c r="M55" s="20"/>
    </row>
    <row r="56" spans="3:13" ht="39.75" customHeight="1">
      <c r="C56" s="375" t="s">
        <v>641</v>
      </c>
      <c r="D56" s="371">
        <v>11.49</v>
      </c>
      <c r="E56" s="371">
        <v>0.03946</v>
      </c>
      <c r="F56" s="21">
        <v>88590</v>
      </c>
      <c r="G56" s="373">
        <f t="shared" si="6"/>
        <v>40166.29848600001</v>
      </c>
      <c r="H56" s="373">
        <f t="shared" si="8"/>
        <v>3495.7614000000003</v>
      </c>
      <c r="I56" s="26">
        <f t="shared" si="13"/>
        <v>89190</v>
      </c>
      <c r="J56" s="210">
        <f t="shared" si="7"/>
        <v>40438.335726000005</v>
      </c>
      <c r="K56" s="210">
        <f t="shared" si="12"/>
        <v>3519.4374000000003</v>
      </c>
      <c r="L56" s="218">
        <f t="shared" si="11"/>
        <v>90804.75</v>
      </c>
      <c r="M56" s="20"/>
    </row>
    <row r="57" spans="3:13" ht="39.75" customHeight="1">
      <c r="C57" s="375" t="s">
        <v>660</v>
      </c>
      <c r="D57" s="371">
        <v>6</v>
      </c>
      <c r="E57" s="371">
        <v>0.03949</v>
      </c>
      <c r="F57" s="21">
        <v>88590</v>
      </c>
      <c r="G57" s="373">
        <f t="shared" si="6"/>
        <v>20990.5146</v>
      </c>
      <c r="H57" s="373">
        <f t="shared" si="8"/>
        <v>3498.4190999999996</v>
      </c>
      <c r="I57" s="26">
        <f t="shared" si="13"/>
        <v>89190</v>
      </c>
      <c r="J57" s="210">
        <f t="shared" si="7"/>
        <v>21132.6786</v>
      </c>
      <c r="K57" s="210">
        <f t="shared" si="12"/>
        <v>3522.1130999999996</v>
      </c>
      <c r="L57" s="218">
        <f t="shared" si="11"/>
        <v>90804.75</v>
      </c>
      <c r="M57" s="20"/>
    </row>
    <row r="58" spans="3:13" ht="39.75" customHeight="1">
      <c r="C58" s="375" t="s">
        <v>561</v>
      </c>
      <c r="D58" s="371">
        <v>3</v>
      </c>
      <c r="E58" s="371">
        <v>0.062584</v>
      </c>
      <c r="F58" s="21">
        <v>91150</v>
      </c>
      <c r="G58" s="373">
        <f>F58*E58*D58</f>
        <v>17113.5948</v>
      </c>
      <c r="H58" s="373">
        <f>E58*F58</f>
        <v>5704.5316</v>
      </c>
      <c r="I58" s="26">
        <f>F58+600</f>
        <v>91750</v>
      </c>
      <c r="J58" s="210">
        <f>I58*E58*D58</f>
        <v>17226.246</v>
      </c>
      <c r="K58" s="210">
        <f>I58*E58</f>
        <v>5742.082</v>
      </c>
      <c r="L58" s="218">
        <f>F58*102.5/100</f>
        <v>93428.75</v>
      </c>
      <c r="M58" s="20"/>
    </row>
    <row r="59" spans="3:13" ht="39.75" customHeight="1">
      <c r="C59" s="375" t="s">
        <v>661</v>
      </c>
      <c r="D59" s="371">
        <v>11.46</v>
      </c>
      <c r="E59" s="371">
        <v>0.062143</v>
      </c>
      <c r="F59" s="21">
        <v>104290</v>
      </c>
      <c r="G59" s="373">
        <f t="shared" si="6"/>
        <v>74271.0391662</v>
      </c>
      <c r="H59" s="373">
        <f>E59*F59</f>
        <v>6480.89347</v>
      </c>
      <c r="I59" s="26">
        <f t="shared" si="13"/>
        <v>104890</v>
      </c>
      <c r="J59" s="210">
        <f t="shared" si="7"/>
        <v>74698.3344342</v>
      </c>
      <c r="K59" s="210">
        <f>I59*E59</f>
        <v>6518.17927</v>
      </c>
      <c r="L59" s="218">
        <f>F59*102.5/100</f>
        <v>106897.25</v>
      </c>
      <c r="M59" s="20"/>
    </row>
    <row r="60" spans="3:13" ht="39.75" customHeight="1">
      <c r="C60" s="75" t="s">
        <v>51</v>
      </c>
      <c r="D60" s="66"/>
      <c r="E60" s="66"/>
      <c r="F60" s="66"/>
      <c r="G60" s="66"/>
      <c r="H60" s="66"/>
      <c r="I60" s="65" t="s">
        <v>6</v>
      </c>
      <c r="J60" s="65"/>
      <c r="K60" s="67" t="s">
        <v>8</v>
      </c>
      <c r="L60" s="219" t="s">
        <v>234</v>
      </c>
      <c r="M60" s="20"/>
    </row>
    <row r="61" spans="3:13" ht="39.75" customHeight="1">
      <c r="C61" s="376" t="s">
        <v>509</v>
      </c>
      <c r="D61" s="371">
        <v>7.85</v>
      </c>
      <c r="E61" s="371">
        <v>0.00133</v>
      </c>
      <c r="F61" s="21">
        <v>116750</v>
      </c>
      <c r="G61" s="373">
        <f aca="true" t="shared" si="14" ref="G61:G67">F61*E61*D61</f>
        <v>1218.928375</v>
      </c>
      <c r="H61" s="373">
        <f aca="true" t="shared" si="15" ref="H61:H67">E61*F61</f>
        <v>155.2775</v>
      </c>
      <c r="I61" s="26">
        <f aca="true" t="shared" si="16" ref="I61:I67">F61+600</f>
        <v>117350</v>
      </c>
      <c r="J61" s="210">
        <f aca="true" t="shared" si="17" ref="J61:J67">I61*E61*D61</f>
        <v>1225.192675</v>
      </c>
      <c r="K61" s="210">
        <f aca="true" t="shared" si="18" ref="K61:K67">I61*E61</f>
        <v>156.0755</v>
      </c>
      <c r="L61" s="208">
        <f aca="true" t="shared" si="19" ref="L61:L67">F61*102.5/100</f>
        <v>119668.75</v>
      </c>
      <c r="M61" s="20"/>
    </row>
    <row r="62" spans="3:13" ht="39.75" customHeight="1">
      <c r="C62" s="376" t="s">
        <v>508</v>
      </c>
      <c r="D62" s="371">
        <v>7.85</v>
      </c>
      <c r="E62" s="371">
        <v>0.00172</v>
      </c>
      <c r="F62" s="21">
        <v>127550</v>
      </c>
      <c r="G62" s="373">
        <f t="shared" si="14"/>
        <v>1722.1800999999998</v>
      </c>
      <c r="H62" s="373">
        <f t="shared" si="15"/>
        <v>219.386</v>
      </c>
      <c r="I62" s="26">
        <f t="shared" si="16"/>
        <v>128150</v>
      </c>
      <c r="J62" s="210">
        <f t="shared" si="17"/>
        <v>1730.2812999999999</v>
      </c>
      <c r="K62" s="210">
        <f t="shared" si="18"/>
        <v>220.418</v>
      </c>
      <c r="L62" s="208">
        <f t="shared" si="19"/>
        <v>130738.75</v>
      </c>
      <c r="M62" s="20"/>
    </row>
    <row r="63" spans="3:13" ht="34.5" customHeight="1">
      <c r="C63" s="376" t="s">
        <v>510</v>
      </c>
      <c r="D63" s="371">
        <v>7.85</v>
      </c>
      <c r="E63" s="371">
        <v>0.00225</v>
      </c>
      <c r="F63" s="21">
        <v>115350</v>
      </c>
      <c r="G63" s="373">
        <f t="shared" si="14"/>
        <v>2037.3693749999995</v>
      </c>
      <c r="H63" s="373">
        <f t="shared" si="15"/>
        <v>259.53749999999997</v>
      </c>
      <c r="I63" s="26">
        <f t="shared" si="16"/>
        <v>115950</v>
      </c>
      <c r="J63" s="210">
        <f t="shared" si="17"/>
        <v>2047.9668749999998</v>
      </c>
      <c r="K63" s="210">
        <f t="shared" si="18"/>
        <v>260.8875</v>
      </c>
      <c r="L63" s="208">
        <f t="shared" si="19"/>
        <v>118233.75</v>
      </c>
      <c r="M63" s="20"/>
    </row>
    <row r="64" spans="3:13" ht="34.5" customHeight="1">
      <c r="C64" s="376" t="s">
        <v>420</v>
      </c>
      <c r="D64" s="371">
        <v>7.85</v>
      </c>
      <c r="E64" s="371">
        <v>0.00247</v>
      </c>
      <c r="F64" s="21">
        <v>117990</v>
      </c>
      <c r="G64" s="373">
        <f t="shared" si="14"/>
        <v>2287.767105</v>
      </c>
      <c r="H64" s="373">
        <f t="shared" si="15"/>
        <v>291.4353</v>
      </c>
      <c r="I64" s="26">
        <f t="shared" si="16"/>
        <v>118590</v>
      </c>
      <c r="J64" s="210">
        <f t="shared" si="17"/>
        <v>2299.4008049999998</v>
      </c>
      <c r="K64" s="210">
        <f t="shared" si="18"/>
        <v>292.9173</v>
      </c>
      <c r="L64" s="208">
        <f t="shared" si="19"/>
        <v>120939.75</v>
      </c>
      <c r="M64" s="20"/>
    </row>
    <row r="65" spans="3:13" ht="34.5" customHeight="1">
      <c r="C65" s="376" t="s">
        <v>607</v>
      </c>
      <c r="D65" s="371">
        <v>7.85</v>
      </c>
      <c r="E65" s="371">
        <v>0.00281</v>
      </c>
      <c r="F65" s="21">
        <v>118590</v>
      </c>
      <c r="G65" s="373">
        <f t="shared" si="14"/>
        <v>2615.917515</v>
      </c>
      <c r="H65" s="373">
        <f t="shared" si="15"/>
        <v>333.2379</v>
      </c>
      <c r="I65" s="26">
        <f t="shared" si="16"/>
        <v>119190</v>
      </c>
      <c r="J65" s="210">
        <f t="shared" si="17"/>
        <v>2629.152615</v>
      </c>
      <c r="K65" s="210">
        <f t="shared" si="18"/>
        <v>334.9239</v>
      </c>
      <c r="L65" s="208">
        <f t="shared" si="19"/>
        <v>121554.75</v>
      </c>
      <c r="M65" s="20"/>
    </row>
    <row r="66" spans="3:13" ht="34.5" customHeight="1">
      <c r="C66" s="376" t="s">
        <v>364</v>
      </c>
      <c r="D66" s="371">
        <v>7.8</v>
      </c>
      <c r="E66" s="371">
        <v>0.00481</v>
      </c>
      <c r="F66" s="21">
        <v>115350</v>
      </c>
      <c r="G66" s="373">
        <f t="shared" si="14"/>
        <v>4327.7013</v>
      </c>
      <c r="H66" s="373">
        <f t="shared" si="15"/>
        <v>554.8335</v>
      </c>
      <c r="I66" s="26">
        <f t="shared" si="16"/>
        <v>115950</v>
      </c>
      <c r="J66" s="210">
        <f t="shared" si="17"/>
        <v>4350.212100000001</v>
      </c>
      <c r="K66" s="210">
        <f t="shared" si="18"/>
        <v>557.7195</v>
      </c>
      <c r="L66" s="208">
        <f t="shared" si="19"/>
        <v>118233.75</v>
      </c>
      <c r="M66" s="20"/>
    </row>
    <row r="67" spans="3:13" ht="34.5" customHeight="1">
      <c r="C67" s="376" t="s">
        <v>515</v>
      </c>
      <c r="D67" s="371">
        <v>7.8</v>
      </c>
      <c r="E67" s="371">
        <v>0.00765</v>
      </c>
      <c r="F67" s="21">
        <v>113650</v>
      </c>
      <c r="G67" s="373">
        <f t="shared" si="14"/>
        <v>6781.4955</v>
      </c>
      <c r="H67" s="373">
        <f t="shared" si="15"/>
        <v>869.4225</v>
      </c>
      <c r="I67" s="26">
        <f t="shared" si="16"/>
        <v>114250</v>
      </c>
      <c r="J67" s="210">
        <f t="shared" si="17"/>
        <v>6817.2975</v>
      </c>
      <c r="K67" s="210">
        <f t="shared" si="18"/>
        <v>874.0124999999999</v>
      </c>
      <c r="L67" s="208">
        <f t="shared" si="19"/>
        <v>116491.25</v>
      </c>
      <c r="M67" s="20"/>
    </row>
    <row r="68" spans="3:13" ht="34.5" customHeight="1">
      <c r="C68" s="271" t="s">
        <v>55</v>
      </c>
      <c r="D68" s="272"/>
      <c r="E68" s="272"/>
      <c r="F68" s="273"/>
      <c r="G68" s="273"/>
      <c r="H68" s="273"/>
      <c r="I68" s="273"/>
      <c r="J68" s="273"/>
      <c r="K68" s="274"/>
      <c r="M68" s="20"/>
    </row>
    <row r="69" spans="3:13" ht="34.5" customHeight="1">
      <c r="C69" s="377" t="s">
        <v>430</v>
      </c>
      <c r="D69" s="78" t="s">
        <v>15</v>
      </c>
      <c r="E69" s="275">
        <v>0.008</v>
      </c>
      <c r="F69" s="16">
        <v>176100</v>
      </c>
      <c r="G69" s="16"/>
      <c r="H69" s="17">
        <f>E69*F69</f>
        <v>1408.8</v>
      </c>
      <c r="I69" s="18">
        <f>F69+900</f>
        <v>177000</v>
      </c>
      <c r="J69" s="18"/>
      <c r="K69" s="19">
        <f>I69*E69</f>
        <v>1416</v>
      </c>
      <c r="M69" s="20"/>
    </row>
    <row r="70" spans="3:13" ht="34.5" customHeight="1">
      <c r="C70" s="377" t="s">
        <v>373</v>
      </c>
      <c r="D70" s="78" t="s">
        <v>15</v>
      </c>
      <c r="E70" s="275">
        <v>0.0104</v>
      </c>
      <c r="F70" s="16">
        <v>174950</v>
      </c>
      <c r="G70" s="16"/>
      <c r="H70" s="17">
        <f>E70*F70</f>
        <v>1819.48</v>
      </c>
      <c r="I70" s="18">
        <f>F70+900</f>
        <v>175850</v>
      </c>
      <c r="J70" s="18"/>
      <c r="K70" s="19">
        <f>I70*E70</f>
        <v>1828.84</v>
      </c>
      <c r="M70" s="20"/>
    </row>
    <row r="71" spans="3:13" ht="34.5" customHeight="1">
      <c r="C71" s="377" t="s">
        <v>261</v>
      </c>
      <c r="D71" s="78" t="s">
        <v>15</v>
      </c>
      <c r="E71" s="275">
        <v>0.0085</v>
      </c>
      <c r="F71" s="16">
        <v>176100</v>
      </c>
      <c r="G71" s="16"/>
      <c r="H71" s="17">
        <f>E71*F71</f>
        <v>1496.8500000000001</v>
      </c>
      <c r="I71" s="18">
        <f>F71+900</f>
        <v>177000</v>
      </c>
      <c r="J71" s="18"/>
      <c r="K71" s="19">
        <f>I71*E71</f>
        <v>1504.5</v>
      </c>
      <c r="M71" s="20"/>
    </row>
    <row r="72" ht="34.5" customHeight="1">
      <c r="M72" s="20"/>
    </row>
    <row r="73" ht="30" customHeight="1">
      <c r="M73" s="20"/>
    </row>
    <row r="74" ht="30" customHeight="1">
      <c r="M74" s="20"/>
    </row>
    <row r="75" ht="30" customHeight="1">
      <c r="M75" s="20"/>
    </row>
    <row r="76" ht="30" customHeight="1">
      <c r="M76" s="20"/>
    </row>
    <row r="77" ht="27.75" customHeight="1">
      <c r="M77" s="20"/>
    </row>
    <row r="78" ht="27.75" customHeight="1">
      <c r="M78" s="20"/>
    </row>
    <row r="79" ht="27.75" customHeight="1">
      <c r="M79" s="20"/>
    </row>
    <row r="80" ht="27.75" customHeight="1">
      <c r="M80" s="20"/>
    </row>
    <row r="81" ht="27.75" customHeight="1">
      <c r="M81" s="20"/>
    </row>
    <row r="82" ht="27.75" customHeight="1">
      <c r="M82" s="20"/>
    </row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 selectLockedCells="1" selectUnlockedCells="1"/>
  <mergeCells count="1">
    <mergeCell ref="C1:U12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60" zoomScalePageLayoutView="0" workbookViewId="0" topLeftCell="A34">
      <selection activeCell="F36" sqref="F36"/>
    </sheetView>
  </sheetViews>
  <sheetFormatPr defaultColWidth="9.140625" defaultRowHeight="12.75"/>
  <cols>
    <col min="1" max="1" width="9.421875" style="0" customWidth="1"/>
    <col min="2" max="2" width="36.7109375" style="0" customWidth="1"/>
    <col min="3" max="3" width="13.7109375" style="0" customWidth="1"/>
    <col min="4" max="4" width="23.57421875" style="0" customWidth="1"/>
    <col min="5" max="7" width="26.00390625" style="0" customWidth="1"/>
    <col min="8" max="9" width="28.00390625" style="0" customWidth="1"/>
    <col min="10" max="10" width="22.8515625" style="0" customWidth="1"/>
    <col min="11" max="11" width="27.140625" style="0" customWidth="1"/>
    <col min="12" max="12" width="4.00390625" style="0" customWidth="1"/>
    <col min="13" max="13" width="21.57421875" style="0" customWidth="1"/>
    <col min="14" max="14" width="13.28125" style="0" customWidth="1"/>
    <col min="15" max="15" width="13.8515625" style="0" customWidth="1"/>
    <col min="16" max="16" width="17.140625" style="0" customWidth="1"/>
    <col min="17" max="17" width="18.00390625" style="0" customWidth="1"/>
    <col min="18" max="18" width="17.57421875" style="0" customWidth="1"/>
    <col min="19" max="19" width="16.57421875" style="0" customWidth="1"/>
    <col min="20" max="20" width="17.7109375" style="0" customWidth="1"/>
  </cols>
  <sheetData>
    <row r="1" spans="1:12" ht="12.7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2.7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2.7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2.7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spans="1:12" ht="12.75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</row>
    <row r="9" spans="1:12" ht="12.7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</row>
    <row r="10" spans="1:12" ht="12.7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</row>
    <row r="11" spans="1:12" ht="12.75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</row>
    <row r="12" spans="1:12" ht="12.75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</row>
    <row r="13" spans="5:6" ht="30.75" customHeight="1">
      <c r="E13" s="1" t="s">
        <v>645</v>
      </c>
      <c r="F13" s="1"/>
    </row>
    <row r="14" spans="5:6" ht="30.75" customHeight="1">
      <c r="E14" s="1"/>
      <c r="F14" s="1"/>
    </row>
    <row r="15" spans="2:11" ht="33.75" customHeight="1">
      <c r="B15" s="52" t="s">
        <v>56</v>
      </c>
      <c r="C15" s="47"/>
      <c r="D15" s="47" t="s">
        <v>579</v>
      </c>
      <c r="E15" s="233" t="s">
        <v>587</v>
      </c>
      <c r="F15" s="233" t="s">
        <v>84</v>
      </c>
      <c r="G15" s="233" t="s">
        <v>8</v>
      </c>
      <c r="H15" s="233" t="s">
        <v>588</v>
      </c>
      <c r="I15" s="233" t="s">
        <v>84</v>
      </c>
      <c r="J15" s="233" t="s">
        <v>8</v>
      </c>
      <c r="K15" s="234" t="s">
        <v>234</v>
      </c>
    </row>
    <row r="16" spans="2:11" ht="37.5" customHeight="1">
      <c r="B16" s="244" t="s">
        <v>602</v>
      </c>
      <c r="C16" s="81">
        <v>6</v>
      </c>
      <c r="D16" s="235">
        <v>0.00061</v>
      </c>
      <c r="E16" s="16">
        <v>101150</v>
      </c>
      <c r="F16" s="17">
        <f>E16*D16*C16</f>
        <v>370.20899999999995</v>
      </c>
      <c r="G16" s="17">
        <f aca="true" t="shared" si="0" ref="G16:G39">E16*D16</f>
        <v>61.701499999999996</v>
      </c>
      <c r="H16" s="238">
        <f>E16+600</f>
        <v>101750</v>
      </c>
      <c r="I16" s="239">
        <f>H16*D16*C16</f>
        <v>372.405</v>
      </c>
      <c r="J16" s="239">
        <f aca="true" t="shared" si="1" ref="J16:J39">H16*D16</f>
        <v>62.067499999999995</v>
      </c>
      <c r="K16" s="240">
        <f aca="true" t="shared" si="2" ref="K16:K39">E16*102.5/100</f>
        <v>103678.75</v>
      </c>
    </row>
    <row r="17" spans="2:11" ht="37.5" customHeight="1">
      <c r="B17" s="244" t="s">
        <v>622</v>
      </c>
      <c r="C17" s="81">
        <v>6</v>
      </c>
      <c r="D17" s="235">
        <v>0.000842</v>
      </c>
      <c r="E17" s="16">
        <v>94850</v>
      </c>
      <c r="F17" s="17">
        <f>E17*D17*C17</f>
        <v>479.18219999999997</v>
      </c>
      <c r="G17" s="17">
        <f t="shared" si="0"/>
        <v>79.8637</v>
      </c>
      <c r="H17" s="238">
        <f>E17+600</f>
        <v>95450</v>
      </c>
      <c r="I17" s="239">
        <f>H17*D17*C17</f>
        <v>482.2134</v>
      </c>
      <c r="J17" s="239">
        <f t="shared" si="1"/>
        <v>80.3689</v>
      </c>
      <c r="K17" s="240">
        <f t="shared" si="2"/>
        <v>97221.25</v>
      </c>
    </row>
    <row r="18" spans="2:11" ht="37.5" customHeight="1">
      <c r="B18" s="244" t="s">
        <v>608</v>
      </c>
      <c r="C18" s="81">
        <v>6</v>
      </c>
      <c r="D18" s="235">
        <v>0.00108</v>
      </c>
      <c r="E18" s="16">
        <v>83150</v>
      </c>
      <c r="F18" s="17">
        <f>E18*D18*C18</f>
        <v>538.812</v>
      </c>
      <c r="G18" s="17">
        <f>E18*D18</f>
        <v>89.802</v>
      </c>
      <c r="H18" s="238">
        <f>E18+600</f>
        <v>83750</v>
      </c>
      <c r="I18" s="239">
        <f>H18*D18*C18</f>
        <v>542.7</v>
      </c>
      <c r="J18" s="239">
        <f>H18*D18</f>
        <v>90.45</v>
      </c>
      <c r="K18" s="240">
        <f>E18*102.5/100</f>
        <v>85228.75</v>
      </c>
    </row>
    <row r="19" spans="2:11" ht="37.5" customHeight="1">
      <c r="B19" s="244" t="s">
        <v>58</v>
      </c>
      <c r="C19" s="81">
        <v>6</v>
      </c>
      <c r="D19" s="235">
        <v>0.001392</v>
      </c>
      <c r="E19" s="16">
        <v>85390</v>
      </c>
      <c r="F19" s="17">
        <f aca="true" t="shared" si="3" ref="F19:F39">E19*D19*C19</f>
        <v>713.17728</v>
      </c>
      <c r="G19" s="17">
        <f t="shared" si="0"/>
        <v>118.86288</v>
      </c>
      <c r="H19" s="238">
        <f aca="true" t="shared" si="4" ref="H19:H36">E19+600</f>
        <v>85990</v>
      </c>
      <c r="I19" s="239">
        <f aca="true" t="shared" si="5" ref="I19:I39">H19*D19*C19</f>
        <v>718.18848</v>
      </c>
      <c r="J19" s="239">
        <f t="shared" si="1"/>
        <v>119.69808</v>
      </c>
      <c r="K19" s="240">
        <f t="shared" si="2"/>
        <v>87524.75</v>
      </c>
    </row>
    <row r="20" spans="2:11" ht="37.5" customHeight="1">
      <c r="B20" s="244" t="s">
        <v>372</v>
      </c>
      <c r="C20" s="81">
        <v>6</v>
      </c>
      <c r="D20" s="235">
        <v>0.0017</v>
      </c>
      <c r="E20" s="16">
        <v>80350</v>
      </c>
      <c r="F20" s="17">
        <f t="shared" si="3"/>
        <v>819.5699999999999</v>
      </c>
      <c r="G20" s="17">
        <f t="shared" si="0"/>
        <v>136.595</v>
      </c>
      <c r="H20" s="238">
        <f t="shared" si="4"/>
        <v>80950</v>
      </c>
      <c r="I20" s="239">
        <f t="shared" si="5"/>
        <v>825.6899999999998</v>
      </c>
      <c r="J20" s="239">
        <f t="shared" si="1"/>
        <v>137.61499999999998</v>
      </c>
      <c r="K20" s="240">
        <f t="shared" si="2"/>
        <v>82358.75</v>
      </c>
    </row>
    <row r="21" spans="2:11" ht="37.5" customHeight="1">
      <c r="B21" s="244" t="s">
        <v>544</v>
      </c>
      <c r="C21" s="81">
        <v>6</v>
      </c>
      <c r="D21" s="235">
        <v>0.002442</v>
      </c>
      <c r="E21" s="16">
        <v>90350</v>
      </c>
      <c r="F21" s="17">
        <f t="shared" si="3"/>
        <v>1323.8082</v>
      </c>
      <c r="G21" s="17">
        <f t="shared" si="0"/>
        <v>220.6347</v>
      </c>
      <c r="H21" s="238">
        <f t="shared" si="4"/>
        <v>90950</v>
      </c>
      <c r="I21" s="239">
        <f t="shared" si="5"/>
        <v>1332.5994</v>
      </c>
      <c r="J21" s="239">
        <f t="shared" si="1"/>
        <v>222.09990000000002</v>
      </c>
      <c r="K21" s="240">
        <f t="shared" si="2"/>
        <v>92608.75</v>
      </c>
    </row>
    <row r="22" spans="2:11" ht="37.5" customHeight="1">
      <c r="B22" s="244" t="s">
        <v>589</v>
      </c>
      <c r="C22" s="81">
        <v>6</v>
      </c>
      <c r="D22" s="235">
        <v>0.00178</v>
      </c>
      <c r="E22" s="16">
        <v>80450</v>
      </c>
      <c r="F22" s="17">
        <f t="shared" si="3"/>
        <v>859.2059999999999</v>
      </c>
      <c r="G22" s="17">
        <f t="shared" si="0"/>
        <v>143.201</v>
      </c>
      <c r="H22" s="238">
        <f t="shared" si="4"/>
        <v>81050</v>
      </c>
      <c r="I22" s="239">
        <f t="shared" si="5"/>
        <v>865.614</v>
      </c>
      <c r="J22" s="239">
        <f t="shared" si="1"/>
        <v>144.269</v>
      </c>
      <c r="K22" s="240">
        <f t="shared" si="2"/>
        <v>82461.25</v>
      </c>
    </row>
    <row r="23" spans="2:11" ht="37.5" customHeight="1">
      <c r="B23" s="244" t="s">
        <v>546</v>
      </c>
      <c r="C23" s="81">
        <v>6</v>
      </c>
      <c r="D23" s="235">
        <v>0.002331</v>
      </c>
      <c r="E23" s="16">
        <v>82150</v>
      </c>
      <c r="F23" s="17">
        <f t="shared" si="3"/>
        <v>1148.9499</v>
      </c>
      <c r="G23" s="17">
        <f t="shared" si="0"/>
        <v>191.49165000000002</v>
      </c>
      <c r="H23" s="238">
        <f t="shared" si="4"/>
        <v>82750</v>
      </c>
      <c r="I23" s="239">
        <f t="shared" si="5"/>
        <v>1157.3415</v>
      </c>
      <c r="J23" s="239">
        <f t="shared" si="1"/>
        <v>192.89025</v>
      </c>
      <c r="K23" s="240">
        <f t="shared" si="2"/>
        <v>84203.75</v>
      </c>
    </row>
    <row r="24" spans="2:11" ht="37.5" customHeight="1">
      <c r="B24" s="244" t="s">
        <v>271</v>
      </c>
      <c r="C24" s="81">
        <v>6</v>
      </c>
      <c r="D24" s="235">
        <v>0.00336</v>
      </c>
      <c r="E24" s="16">
        <v>75650</v>
      </c>
      <c r="F24" s="17">
        <f t="shared" si="3"/>
        <v>1525.104</v>
      </c>
      <c r="G24" s="17">
        <f t="shared" si="0"/>
        <v>254.184</v>
      </c>
      <c r="H24" s="238">
        <f t="shared" si="4"/>
        <v>76250</v>
      </c>
      <c r="I24" s="239">
        <f t="shared" si="5"/>
        <v>1537.1999999999998</v>
      </c>
      <c r="J24" s="239">
        <f t="shared" si="1"/>
        <v>256.2</v>
      </c>
      <c r="K24" s="240">
        <f t="shared" si="2"/>
        <v>77541.25</v>
      </c>
    </row>
    <row r="25" spans="2:12" ht="37.5" customHeight="1">
      <c r="B25" s="120" t="s">
        <v>59</v>
      </c>
      <c r="C25" s="83">
        <v>6</v>
      </c>
      <c r="D25" s="236">
        <v>0.002961</v>
      </c>
      <c r="E25" s="16">
        <v>83950</v>
      </c>
      <c r="F25" s="17">
        <f t="shared" si="3"/>
        <v>1491.4557</v>
      </c>
      <c r="G25" s="17">
        <f t="shared" si="0"/>
        <v>248.57595</v>
      </c>
      <c r="H25" s="238">
        <f t="shared" si="4"/>
        <v>84550</v>
      </c>
      <c r="I25" s="239">
        <f t="shared" si="5"/>
        <v>1502.1153</v>
      </c>
      <c r="J25" s="239">
        <f t="shared" si="1"/>
        <v>250.35255</v>
      </c>
      <c r="K25" s="240">
        <f t="shared" si="2"/>
        <v>86048.75</v>
      </c>
      <c r="L25" s="23"/>
    </row>
    <row r="26" spans="2:12" ht="37.5" customHeight="1">
      <c r="B26" s="120" t="s">
        <v>493</v>
      </c>
      <c r="C26" s="83">
        <v>6</v>
      </c>
      <c r="D26" s="236">
        <v>0.004312</v>
      </c>
      <c r="E26" s="16">
        <v>75350</v>
      </c>
      <c r="F26" s="17">
        <f t="shared" si="3"/>
        <v>1949.4551999999999</v>
      </c>
      <c r="G26" s="17">
        <f t="shared" si="0"/>
        <v>324.9092</v>
      </c>
      <c r="H26" s="238">
        <f t="shared" si="4"/>
        <v>75950</v>
      </c>
      <c r="I26" s="239">
        <f t="shared" si="5"/>
        <v>1964.9784</v>
      </c>
      <c r="J26" s="239">
        <f t="shared" si="1"/>
        <v>327.4964</v>
      </c>
      <c r="K26" s="240">
        <f t="shared" si="2"/>
        <v>77233.75</v>
      </c>
      <c r="L26" s="23"/>
    </row>
    <row r="27" spans="2:12" ht="37.5" customHeight="1">
      <c r="B27" s="120" t="s">
        <v>662</v>
      </c>
      <c r="C27" s="83">
        <v>6</v>
      </c>
      <c r="D27" s="236">
        <v>0.003591</v>
      </c>
      <c r="E27" s="16">
        <v>78850</v>
      </c>
      <c r="F27" s="17">
        <f t="shared" si="3"/>
        <v>1698.9021</v>
      </c>
      <c r="G27" s="17">
        <f t="shared" si="0"/>
        <v>283.15035</v>
      </c>
      <c r="H27" s="238">
        <f t="shared" si="4"/>
        <v>79450</v>
      </c>
      <c r="I27" s="239">
        <f t="shared" si="5"/>
        <v>1711.8297000000002</v>
      </c>
      <c r="J27" s="239">
        <f t="shared" si="1"/>
        <v>285.30495</v>
      </c>
      <c r="K27" s="240">
        <f t="shared" si="2"/>
        <v>80821.25</v>
      </c>
      <c r="L27" s="23"/>
    </row>
    <row r="28" spans="2:11" ht="37.5" customHeight="1">
      <c r="B28" s="120" t="s">
        <v>278</v>
      </c>
      <c r="C28" s="83">
        <v>6</v>
      </c>
      <c r="D28" s="236">
        <v>0.005252</v>
      </c>
      <c r="E28" s="16">
        <v>75350</v>
      </c>
      <c r="F28" s="17">
        <f t="shared" si="3"/>
        <v>2374.4292</v>
      </c>
      <c r="G28" s="17">
        <f t="shared" si="0"/>
        <v>395.7382</v>
      </c>
      <c r="H28" s="238">
        <f t="shared" si="4"/>
        <v>75950</v>
      </c>
      <c r="I28" s="239">
        <f t="shared" si="5"/>
        <v>2393.3363999999997</v>
      </c>
      <c r="J28" s="239">
        <f t="shared" si="1"/>
        <v>398.88939999999997</v>
      </c>
      <c r="K28" s="240">
        <f t="shared" si="2"/>
        <v>77233.75</v>
      </c>
    </row>
    <row r="29" spans="2:11" ht="37.5" customHeight="1">
      <c r="B29" s="120" t="s">
        <v>549</v>
      </c>
      <c r="C29" s="83">
        <v>6</v>
      </c>
      <c r="D29" s="236">
        <v>0.00692</v>
      </c>
      <c r="E29" s="16">
        <v>78550</v>
      </c>
      <c r="F29" s="17">
        <f t="shared" si="3"/>
        <v>3261.396</v>
      </c>
      <c r="G29" s="17">
        <f t="shared" si="0"/>
        <v>543.566</v>
      </c>
      <c r="H29" s="238">
        <f t="shared" si="4"/>
        <v>79150</v>
      </c>
      <c r="I29" s="239">
        <f t="shared" si="5"/>
        <v>3286.308</v>
      </c>
      <c r="J29" s="239">
        <f t="shared" si="1"/>
        <v>547.718</v>
      </c>
      <c r="K29" s="240">
        <f t="shared" si="2"/>
        <v>80513.75</v>
      </c>
    </row>
    <row r="30" spans="2:11" ht="37.5" customHeight="1">
      <c r="B30" s="120" t="s">
        <v>280</v>
      </c>
      <c r="C30" s="83">
        <v>12</v>
      </c>
      <c r="D30" s="236">
        <v>0.007131</v>
      </c>
      <c r="E30" s="16">
        <v>78850</v>
      </c>
      <c r="F30" s="17">
        <f t="shared" si="3"/>
        <v>6747.3522</v>
      </c>
      <c r="G30" s="17">
        <f t="shared" si="0"/>
        <v>562.27935</v>
      </c>
      <c r="H30" s="238">
        <f t="shared" si="4"/>
        <v>79450</v>
      </c>
      <c r="I30" s="239">
        <f t="shared" si="5"/>
        <v>6798.6954000000005</v>
      </c>
      <c r="J30" s="239">
        <f t="shared" si="1"/>
        <v>566.55795</v>
      </c>
      <c r="K30" s="240">
        <f t="shared" si="2"/>
        <v>80821.25</v>
      </c>
    </row>
    <row r="31" spans="2:11" ht="37.5" customHeight="1">
      <c r="B31" s="120" t="s">
        <v>663</v>
      </c>
      <c r="C31" s="83">
        <v>12</v>
      </c>
      <c r="D31" s="236">
        <v>0.009331</v>
      </c>
      <c r="E31" s="16">
        <v>78850</v>
      </c>
      <c r="F31" s="17">
        <f t="shared" si="3"/>
        <v>8828.9922</v>
      </c>
      <c r="G31" s="17">
        <f t="shared" si="0"/>
        <v>735.74935</v>
      </c>
      <c r="H31" s="238">
        <f t="shared" si="4"/>
        <v>79450</v>
      </c>
      <c r="I31" s="239">
        <f t="shared" si="5"/>
        <v>8896.1754</v>
      </c>
      <c r="J31" s="239">
        <f t="shared" si="1"/>
        <v>741.3479500000001</v>
      </c>
      <c r="K31" s="240">
        <f t="shared" si="2"/>
        <v>80821.25</v>
      </c>
    </row>
    <row r="32" spans="2:11" ht="37.5" customHeight="1">
      <c r="B32" s="120" t="s">
        <v>532</v>
      </c>
      <c r="C32" s="83">
        <v>12</v>
      </c>
      <c r="D32" s="236">
        <v>0.01145</v>
      </c>
      <c r="E32" s="16">
        <v>75650</v>
      </c>
      <c r="F32" s="17">
        <f t="shared" si="3"/>
        <v>10394.31</v>
      </c>
      <c r="G32" s="17">
        <f t="shared" si="0"/>
        <v>866.1925</v>
      </c>
      <c r="H32" s="238">
        <f t="shared" si="4"/>
        <v>76250</v>
      </c>
      <c r="I32" s="239">
        <f t="shared" si="5"/>
        <v>10476.75</v>
      </c>
      <c r="J32" s="239">
        <f t="shared" si="1"/>
        <v>873.0625</v>
      </c>
      <c r="K32" s="240">
        <f t="shared" si="2"/>
        <v>77541.25</v>
      </c>
    </row>
    <row r="33" spans="2:11" ht="37.5" customHeight="1">
      <c r="B33" s="120" t="s">
        <v>367</v>
      </c>
      <c r="C33" s="83">
        <v>12</v>
      </c>
      <c r="D33" s="236">
        <v>0.00903</v>
      </c>
      <c r="E33" s="16">
        <v>76450</v>
      </c>
      <c r="F33" s="17">
        <f t="shared" si="3"/>
        <v>8284.122</v>
      </c>
      <c r="G33" s="17">
        <f t="shared" si="0"/>
        <v>690.3435</v>
      </c>
      <c r="H33" s="238">
        <f t="shared" si="4"/>
        <v>77050</v>
      </c>
      <c r="I33" s="239">
        <f t="shared" si="5"/>
        <v>8349.137999999999</v>
      </c>
      <c r="J33" s="239">
        <f t="shared" si="1"/>
        <v>695.7615</v>
      </c>
      <c r="K33" s="240">
        <f t="shared" si="2"/>
        <v>78361.25</v>
      </c>
    </row>
    <row r="34" spans="2:11" ht="37.5" customHeight="1">
      <c r="B34" s="120" t="s">
        <v>367</v>
      </c>
      <c r="C34" s="83">
        <v>6</v>
      </c>
      <c r="D34" s="236">
        <v>0.00903</v>
      </c>
      <c r="E34" s="16">
        <v>78790</v>
      </c>
      <c r="F34" s="17">
        <f t="shared" si="3"/>
        <v>4268.8422</v>
      </c>
      <c r="G34" s="17">
        <f t="shared" si="0"/>
        <v>711.4737</v>
      </c>
      <c r="H34" s="238">
        <f t="shared" si="4"/>
        <v>79390</v>
      </c>
      <c r="I34" s="239">
        <f t="shared" si="5"/>
        <v>4301.3502</v>
      </c>
      <c r="J34" s="239">
        <f t="shared" si="1"/>
        <v>716.8917</v>
      </c>
      <c r="K34" s="240">
        <f t="shared" si="2"/>
        <v>80759.75</v>
      </c>
    </row>
    <row r="35" spans="2:11" ht="37.5" customHeight="1">
      <c r="B35" s="120" t="s">
        <v>61</v>
      </c>
      <c r="C35" s="83">
        <v>12</v>
      </c>
      <c r="D35" s="236">
        <v>0.011842</v>
      </c>
      <c r="E35" s="16">
        <v>78750</v>
      </c>
      <c r="F35" s="17">
        <f t="shared" si="3"/>
        <v>11190.69</v>
      </c>
      <c r="G35" s="17">
        <f t="shared" si="0"/>
        <v>932.5575</v>
      </c>
      <c r="H35" s="238">
        <f t="shared" si="4"/>
        <v>79350</v>
      </c>
      <c r="I35" s="239">
        <f t="shared" si="5"/>
        <v>11275.9524</v>
      </c>
      <c r="J35" s="239">
        <f t="shared" si="1"/>
        <v>939.6627</v>
      </c>
      <c r="K35" s="240">
        <f t="shared" si="2"/>
        <v>80718.75</v>
      </c>
    </row>
    <row r="36" spans="2:11" ht="37.5" customHeight="1">
      <c r="B36" s="120" t="s">
        <v>664</v>
      </c>
      <c r="C36" s="83">
        <v>12</v>
      </c>
      <c r="D36" s="236">
        <v>0.014584</v>
      </c>
      <c r="E36" s="16">
        <v>78850</v>
      </c>
      <c r="F36" s="17">
        <f t="shared" si="3"/>
        <v>13799.380799999999</v>
      </c>
      <c r="G36" s="17">
        <f t="shared" si="0"/>
        <v>1149.9484</v>
      </c>
      <c r="H36" s="238">
        <f t="shared" si="4"/>
        <v>79450</v>
      </c>
      <c r="I36" s="239">
        <f t="shared" si="5"/>
        <v>13904.385599999998</v>
      </c>
      <c r="J36" s="239">
        <f t="shared" si="1"/>
        <v>1158.6988</v>
      </c>
      <c r="K36" s="240">
        <f t="shared" si="2"/>
        <v>80821.25</v>
      </c>
    </row>
    <row r="37" spans="2:11" ht="37.5" customHeight="1">
      <c r="B37" s="120" t="s">
        <v>427</v>
      </c>
      <c r="C37" s="83">
        <v>12</v>
      </c>
      <c r="D37" s="236">
        <v>0.014352</v>
      </c>
      <c r="E37" s="16">
        <v>78150</v>
      </c>
      <c r="F37" s="17">
        <f>E37*D37*C37</f>
        <v>13459.3056</v>
      </c>
      <c r="G37" s="17">
        <f>E37*D37</f>
        <v>1121.6088</v>
      </c>
      <c r="H37" s="238">
        <f>E37+600</f>
        <v>78750</v>
      </c>
      <c r="I37" s="239">
        <f>H37*D37*C37</f>
        <v>13562.64</v>
      </c>
      <c r="J37" s="239">
        <f>H37*D37</f>
        <v>1130.22</v>
      </c>
      <c r="K37" s="240">
        <f>E37*102.5/100</f>
        <v>80103.75</v>
      </c>
    </row>
    <row r="38" spans="2:11" ht="37.5" customHeight="1">
      <c r="B38" s="120" t="s">
        <v>623</v>
      </c>
      <c r="C38" s="83">
        <v>12</v>
      </c>
      <c r="D38" s="236">
        <v>0.02075</v>
      </c>
      <c r="E38" s="16">
        <v>79250</v>
      </c>
      <c r="F38" s="17">
        <f>E38*D38*C38</f>
        <v>19733.25</v>
      </c>
      <c r="G38" s="17">
        <f>E38*D38</f>
        <v>1644.4375</v>
      </c>
      <c r="H38" s="238">
        <f>E38+600</f>
        <v>79850</v>
      </c>
      <c r="I38" s="239">
        <f>H38*D38*C38</f>
        <v>19882.65</v>
      </c>
      <c r="J38" s="239">
        <f>H38*D38</f>
        <v>1656.8875</v>
      </c>
      <c r="K38" s="240">
        <f>E38*102.5/100</f>
        <v>81231.25</v>
      </c>
    </row>
    <row r="39" spans="2:11" ht="37.5" customHeight="1">
      <c r="B39" s="120" t="s">
        <v>643</v>
      </c>
      <c r="C39" s="83">
        <v>6</v>
      </c>
      <c r="D39" s="236">
        <v>0.04667</v>
      </c>
      <c r="E39" s="16">
        <v>94680</v>
      </c>
      <c r="F39" s="17">
        <f t="shared" si="3"/>
        <v>26512.293600000005</v>
      </c>
      <c r="G39" s="17">
        <f t="shared" si="0"/>
        <v>4418.7156</v>
      </c>
      <c r="H39" s="238">
        <f>E39+600</f>
        <v>95280</v>
      </c>
      <c r="I39" s="239">
        <f t="shared" si="5"/>
        <v>26680.3056</v>
      </c>
      <c r="J39" s="239">
        <f t="shared" si="1"/>
        <v>4446.7176</v>
      </c>
      <c r="K39" s="240">
        <f t="shared" si="2"/>
        <v>97047</v>
      </c>
    </row>
    <row r="40" spans="4:15" ht="12" customHeight="1">
      <c r="D40" s="2"/>
      <c r="E40" s="209"/>
      <c r="F40" s="209"/>
      <c r="G40" s="209"/>
      <c r="H40" s="209"/>
      <c r="I40" s="209"/>
      <c r="J40" s="209"/>
      <c r="K40" s="209"/>
      <c r="O40" s="84"/>
    </row>
    <row r="41" spans="2:15" ht="34.5" customHeight="1">
      <c r="B41" s="80" t="s">
        <v>57</v>
      </c>
      <c r="C41" s="47"/>
      <c r="D41" s="37"/>
      <c r="E41" s="241" t="s">
        <v>6</v>
      </c>
      <c r="F41" s="241"/>
      <c r="G41" s="241" t="s">
        <v>8</v>
      </c>
      <c r="H41" s="241" t="s">
        <v>77</v>
      </c>
      <c r="I41" s="241"/>
      <c r="J41" s="242" t="s">
        <v>8</v>
      </c>
      <c r="K41" s="243" t="s">
        <v>234</v>
      </c>
      <c r="O41" s="84"/>
    </row>
    <row r="42" spans="2:11" ht="37.5" customHeight="1">
      <c r="B42" s="120" t="s">
        <v>609</v>
      </c>
      <c r="C42" s="83">
        <v>6</v>
      </c>
      <c r="D42" s="236">
        <v>0.00139</v>
      </c>
      <c r="E42" s="16">
        <v>85550</v>
      </c>
      <c r="F42" s="17">
        <f>E42*D42*C42</f>
        <v>713.487</v>
      </c>
      <c r="G42" s="17">
        <f aca="true" t="shared" si="6" ref="G42:G61">E42*D42</f>
        <v>118.91449999999999</v>
      </c>
      <c r="H42" s="238">
        <f aca="true" t="shared" si="7" ref="H42:H47">E42+600</f>
        <v>86150</v>
      </c>
      <c r="I42" s="239">
        <f>H42*D42*C42</f>
        <v>718.491</v>
      </c>
      <c r="J42" s="239">
        <f aca="true" t="shared" si="8" ref="J42:J61">H42*D42</f>
        <v>119.74849999999999</v>
      </c>
      <c r="K42" s="208">
        <f>E42*102.5/100</f>
        <v>87688.75</v>
      </c>
    </row>
    <row r="43" spans="2:11" ht="37.5" customHeight="1">
      <c r="B43" s="120" t="s">
        <v>490</v>
      </c>
      <c r="C43" s="83">
        <v>6</v>
      </c>
      <c r="D43" s="236">
        <v>0.001311</v>
      </c>
      <c r="E43" s="16">
        <v>96250</v>
      </c>
      <c r="F43" s="17">
        <f>E43*D43*C43</f>
        <v>757.1025</v>
      </c>
      <c r="G43" s="17">
        <f>E43*D43</f>
        <v>126.18375</v>
      </c>
      <c r="H43" s="238">
        <f t="shared" si="7"/>
        <v>96850</v>
      </c>
      <c r="I43" s="239">
        <f>H43*D43*C43</f>
        <v>761.8221000000001</v>
      </c>
      <c r="J43" s="239">
        <f>H43*D43</f>
        <v>126.97035000000001</v>
      </c>
      <c r="K43" s="208">
        <f>E43*102.5/100</f>
        <v>98656.25</v>
      </c>
    </row>
    <row r="44" spans="2:11" ht="37.5" customHeight="1">
      <c r="B44" s="120" t="s">
        <v>343</v>
      </c>
      <c r="C44" s="83">
        <v>6</v>
      </c>
      <c r="D44" s="236">
        <v>0.0017</v>
      </c>
      <c r="E44" s="16">
        <v>82150</v>
      </c>
      <c r="F44" s="17">
        <f aca="true" t="shared" si="9" ref="F44:F61">E44*D44*C44</f>
        <v>837.9300000000001</v>
      </c>
      <c r="G44" s="17">
        <f t="shared" si="6"/>
        <v>139.655</v>
      </c>
      <c r="H44" s="238">
        <f t="shared" si="7"/>
        <v>82750</v>
      </c>
      <c r="I44" s="239">
        <f aca="true" t="shared" si="10" ref="I44:I61">H44*D44*C44</f>
        <v>844.05</v>
      </c>
      <c r="J44" s="239">
        <f t="shared" si="8"/>
        <v>140.67499999999998</v>
      </c>
      <c r="K44" s="208">
        <f aca="true" t="shared" si="11" ref="K44:K59">E44*102.5/100</f>
        <v>84203.75</v>
      </c>
    </row>
    <row r="45" spans="2:11" ht="37.5" customHeight="1">
      <c r="B45" s="120" t="s">
        <v>511</v>
      </c>
      <c r="C45" s="83">
        <v>6</v>
      </c>
      <c r="D45" s="236">
        <v>0.002421</v>
      </c>
      <c r="E45" s="16">
        <v>75650</v>
      </c>
      <c r="F45" s="17">
        <f t="shared" si="9"/>
        <v>1098.8919</v>
      </c>
      <c r="G45" s="17">
        <f t="shared" si="6"/>
        <v>183.14865</v>
      </c>
      <c r="H45" s="238">
        <f t="shared" si="7"/>
        <v>76250</v>
      </c>
      <c r="I45" s="239">
        <f t="shared" si="10"/>
        <v>1107.6075</v>
      </c>
      <c r="J45" s="239">
        <f t="shared" si="8"/>
        <v>184.60125</v>
      </c>
      <c r="K45" s="208">
        <f t="shared" si="11"/>
        <v>77541.25</v>
      </c>
    </row>
    <row r="46" spans="2:11" ht="37.5" customHeight="1">
      <c r="B46" s="120" t="s">
        <v>624</v>
      </c>
      <c r="C46" s="83">
        <v>6</v>
      </c>
      <c r="D46" s="236">
        <v>0.00187</v>
      </c>
      <c r="E46" s="16">
        <v>85850</v>
      </c>
      <c r="F46" s="17">
        <f t="shared" si="9"/>
        <v>963.2370000000001</v>
      </c>
      <c r="G46" s="17">
        <f t="shared" si="6"/>
        <v>160.5395</v>
      </c>
      <c r="H46" s="238">
        <f t="shared" si="7"/>
        <v>86450</v>
      </c>
      <c r="I46" s="239">
        <f t="shared" si="10"/>
        <v>969.9689999999999</v>
      </c>
      <c r="J46" s="239">
        <f t="shared" si="8"/>
        <v>161.6615</v>
      </c>
      <c r="K46" s="208">
        <f t="shared" si="11"/>
        <v>87996.25</v>
      </c>
    </row>
    <row r="47" spans="2:11" ht="37.5" customHeight="1">
      <c r="B47" s="120" t="s">
        <v>545</v>
      </c>
      <c r="C47" s="83">
        <v>6</v>
      </c>
      <c r="D47" s="236">
        <v>0.002662</v>
      </c>
      <c r="E47" s="16">
        <v>81390</v>
      </c>
      <c r="F47" s="17">
        <f t="shared" si="9"/>
        <v>1299.96108</v>
      </c>
      <c r="G47" s="17">
        <f t="shared" si="6"/>
        <v>216.66018</v>
      </c>
      <c r="H47" s="238">
        <f t="shared" si="7"/>
        <v>81990</v>
      </c>
      <c r="I47" s="239">
        <f t="shared" si="10"/>
        <v>1309.5442799999998</v>
      </c>
      <c r="J47" s="239">
        <f t="shared" si="8"/>
        <v>218.25737999999998</v>
      </c>
      <c r="K47" s="208">
        <f>E47*102.5/100</f>
        <v>83424.75</v>
      </c>
    </row>
    <row r="48" spans="2:11" ht="37.5" customHeight="1">
      <c r="B48" s="120" t="s">
        <v>269</v>
      </c>
      <c r="C48" s="83">
        <v>6</v>
      </c>
      <c r="D48" s="236">
        <v>0.00217</v>
      </c>
      <c r="E48" s="16">
        <v>85850</v>
      </c>
      <c r="F48" s="17">
        <f t="shared" si="9"/>
        <v>1117.767</v>
      </c>
      <c r="G48" s="17">
        <f t="shared" si="6"/>
        <v>186.2945</v>
      </c>
      <c r="H48" s="238">
        <f aca="true" t="shared" si="12" ref="H48:H59">E48+600</f>
        <v>86450</v>
      </c>
      <c r="I48" s="239">
        <f t="shared" si="10"/>
        <v>1125.579</v>
      </c>
      <c r="J48" s="239">
        <f t="shared" si="8"/>
        <v>187.5965</v>
      </c>
      <c r="K48" s="208">
        <f t="shared" si="11"/>
        <v>87996.25</v>
      </c>
    </row>
    <row r="49" spans="2:11" ht="37.5" customHeight="1">
      <c r="B49" s="120" t="s">
        <v>487</v>
      </c>
      <c r="C49" s="83">
        <v>6</v>
      </c>
      <c r="D49" s="236">
        <v>0.00265</v>
      </c>
      <c r="E49" s="16">
        <v>84650</v>
      </c>
      <c r="F49" s="17">
        <f t="shared" si="9"/>
        <v>1345.935</v>
      </c>
      <c r="G49" s="17">
        <f t="shared" si="6"/>
        <v>224.3225</v>
      </c>
      <c r="H49" s="238">
        <f t="shared" si="12"/>
        <v>85250</v>
      </c>
      <c r="I49" s="239">
        <f t="shared" si="10"/>
        <v>1355.475</v>
      </c>
      <c r="J49" s="239">
        <f t="shared" si="8"/>
        <v>225.9125</v>
      </c>
      <c r="K49" s="208">
        <f t="shared" si="11"/>
        <v>86766.25</v>
      </c>
    </row>
    <row r="50" spans="2:11" ht="37.5" customHeight="1">
      <c r="B50" s="120" t="s">
        <v>547</v>
      </c>
      <c r="C50" s="83">
        <v>6</v>
      </c>
      <c r="D50" s="236">
        <v>0.003832</v>
      </c>
      <c r="E50" s="16">
        <v>79750</v>
      </c>
      <c r="F50" s="17">
        <f t="shared" si="9"/>
        <v>1833.6119999999999</v>
      </c>
      <c r="G50" s="17">
        <f t="shared" si="6"/>
        <v>305.602</v>
      </c>
      <c r="H50" s="238">
        <f t="shared" si="12"/>
        <v>80350</v>
      </c>
      <c r="I50" s="239">
        <f t="shared" si="10"/>
        <v>1847.4072</v>
      </c>
      <c r="J50" s="239">
        <f t="shared" si="8"/>
        <v>307.9012</v>
      </c>
      <c r="K50" s="208">
        <f t="shared" si="11"/>
        <v>81743.75</v>
      </c>
    </row>
    <row r="51" spans="2:11" ht="37.5" customHeight="1">
      <c r="B51" s="120" t="s">
        <v>60</v>
      </c>
      <c r="C51" s="83">
        <v>6</v>
      </c>
      <c r="D51" s="236">
        <v>0.002961</v>
      </c>
      <c r="E51" s="16">
        <v>80550</v>
      </c>
      <c r="F51" s="17">
        <f t="shared" si="9"/>
        <v>1431.0513</v>
      </c>
      <c r="G51" s="17">
        <f t="shared" si="6"/>
        <v>238.50855</v>
      </c>
      <c r="H51" s="238">
        <f t="shared" si="12"/>
        <v>81150</v>
      </c>
      <c r="I51" s="239">
        <f t="shared" si="10"/>
        <v>1441.7109</v>
      </c>
      <c r="J51" s="239">
        <f t="shared" si="8"/>
        <v>240.28515000000002</v>
      </c>
      <c r="K51" s="208">
        <f t="shared" si="11"/>
        <v>82563.75</v>
      </c>
    </row>
    <row r="52" spans="2:11" ht="37.5" customHeight="1">
      <c r="B52" s="120" t="s">
        <v>486</v>
      </c>
      <c r="C52" s="83">
        <v>6</v>
      </c>
      <c r="D52" s="236">
        <v>0.0043</v>
      </c>
      <c r="E52" s="16">
        <v>76150</v>
      </c>
      <c r="F52" s="17">
        <f t="shared" si="9"/>
        <v>1964.67</v>
      </c>
      <c r="G52" s="17">
        <f t="shared" si="6"/>
        <v>327.445</v>
      </c>
      <c r="H52" s="238">
        <f t="shared" si="12"/>
        <v>76750</v>
      </c>
      <c r="I52" s="239">
        <f t="shared" si="10"/>
        <v>1980.1499999999999</v>
      </c>
      <c r="J52" s="239">
        <f t="shared" si="8"/>
        <v>330.025</v>
      </c>
      <c r="K52" s="208">
        <f t="shared" si="11"/>
        <v>78053.75</v>
      </c>
    </row>
    <row r="53" spans="2:11" ht="37.5" customHeight="1">
      <c r="B53" s="120" t="s">
        <v>573</v>
      </c>
      <c r="C53" s="83">
        <v>6</v>
      </c>
      <c r="D53" s="236">
        <v>0.005561</v>
      </c>
      <c r="E53" s="16">
        <v>79690</v>
      </c>
      <c r="F53" s="17">
        <f t="shared" si="9"/>
        <v>2658.93654</v>
      </c>
      <c r="G53" s="17">
        <f t="shared" si="6"/>
        <v>443.15609</v>
      </c>
      <c r="H53" s="238">
        <f t="shared" si="12"/>
        <v>80290</v>
      </c>
      <c r="I53" s="239">
        <f t="shared" si="10"/>
        <v>2678.95614</v>
      </c>
      <c r="J53" s="239">
        <f t="shared" si="8"/>
        <v>446.49269</v>
      </c>
      <c r="K53" s="208">
        <f t="shared" si="11"/>
        <v>81682.25</v>
      </c>
    </row>
    <row r="54" spans="2:11" ht="37.5" customHeight="1">
      <c r="B54" s="120" t="s">
        <v>264</v>
      </c>
      <c r="C54" s="83">
        <v>6</v>
      </c>
      <c r="D54" s="236">
        <v>0.003592</v>
      </c>
      <c r="E54" s="16">
        <v>78790</v>
      </c>
      <c r="F54" s="17">
        <f t="shared" si="9"/>
        <v>1698.0820800000001</v>
      </c>
      <c r="G54" s="17">
        <f t="shared" si="6"/>
        <v>283.01368</v>
      </c>
      <c r="H54" s="238">
        <f t="shared" si="12"/>
        <v>79390</v>
      </c>
      <c r="I54" s="239">
        <f t="shared" si="10"/>
        <v>1711.0132800000001</v>
      </c>
      <c r="J54" s="239">
        <f t="shared" si="8"/>
        <v>285.16888</v>
      </c>
      <c r="K54" s="208">
        <f t="shared" si="11"/>
        <v>80759.75</v>
      </c>
    </row>
    <row r="55" spans="2:11" ht="37.5" customHeight="1">
      <c r="B55" s="120" t="s">
        <v>265</v>
      </c>
      <c r="C55" s="83">
        <v>6</v>
      </c>
      <c r="D55" s="236">
        <v>0.005252</v>
      </c>
      <c r="E55" s="16">
        <v>76550</v>
      </c>
      <c r="F55" s="17">
        <f t="shared" si="9"/>
        <v>2412.2436</v>
      </c>
      <c r="G55" s="17">
        <f t="shared" si="6"/>
        <v>402.0406</v>
      </c>
      <c r="H55" s="238">
        <f t="shared" si="12"/>
        <v>77150</v>
      </c>
      <c r="I55" s="239">
        <f t="shared" si="10"/>
        <v>2431.1508</v>
      </c>
      <c r="J55" s="239">
        <f t="shared" si="8"/>
        <v>405.1918</v>
      </c>
      <c r="K55" s="208">
        <f t="shared" si="11"/>
        <v>78463.75</v>
      </c>
    </row>
    <row r="56" spans="2:11" ht="37.5" customHeight="1">
      <c r="B56" s="120" t="s">
        <v>642</v>
      </c>
      <c r="C56" s="83">
        <v>6</v>
      </c>
      <c r="D56" s="236">
        <v>0.00682</v>
      </c>
      <c r="E56" s="16">
        <v>85450</v>
      </c>
      <c r="F56" s="17">
        <f t="shared" si="9"/>
        <v>3496.614</v>
      </c>
      <c r="G56" s="17">
        <f t="shared" si="6"/>
        <v>582.769</v>
      </c>
      <c r="H56" s="238">
        <f t="shared" si="12"/>
        <v>86050</v>
      </c>
      <c r="I56" s="239">
        <f t="shared" si="10"/>
        <v>3521.166</v>
      </c>
      <c r="J56" s="239">
        <f t="shared" si="8"/>
        <v>586.861</v>
      </c>
      <c r="K56" s="208">
        <f t="shared" si="11"/>
        <v>87586.25</v>
      </c>
    </row>
    <row r="57" spans="2:11" ht="37.5" customHeight="1">
      <c r="B57" s="120" t="s">
        <v>286</v>
      </c>
      <c r="C57" s="83">
        <v>12</v>
      </c>
      <c r="D57" s="236">
        <v>0.00619</v>
      </c>
      <c r="E57" s="16">
        <v>77550</v>
      </c>
      <c r="F57" s="17">
        <f t="shared" si="9"/>
        <v>5760.414000000001</v>
      </c>
      <c r="G57" s="17">
        <f t="shared" si="6"/>
        <v>480.03450000000004</v>
      </c>
      <c r="H57" s="238">
        <f t="shared" si="12"/>
        <v>78150</v>
      </c>
      <c r="I57" s="239">
        <f t="shared" si="10"/>
        <v>5804.982</v>
      </c>
      <c r="J57" s="239">
        <f t="shared" si="8"/>
        <v>483.74850000000004</v>
      </c>
      <c r="K57" s="208">
        <f t="shared" si="11"/>
        <v>79488.75</v>
      </c>
    </row>
    <row r="58" spans="2:11" ht="37.5" customHeight="1">
      <c r="B58" s="120" t="s">
        <v>550</v>
      </c>
      <c r="C58" s="83">
        <v>12</v>
      </c>
      <c r="D58" s="236">
        <v>0.008073</v>
      </c>
      <c r="E58" s="16">
        <v>80250</v>
      </c>
      <c r="F58" s="17">
        <f t="shared" si="9"/>
        <v>7774.299</v>
      </c>
      <c r="G58" s="17">
        <f t="shared" si="6"/>
        <v>647.85825</v>
      </c>
      <c r="H58" s="238">
        <f t="shared" si="12"/>
        <v>80850</v>
      </c>
      <c r="I58" s="239">
        <f t="shared" si="10"/>
        <v>7832.4246</v>
      </c>
      <c r="J58" s="239">
        <f t="shared" si="8"/>
        <v>652.70205</v>
      </c>
      <c r="K58" s="208">
        <f t="shared" si="11"/>
        <v>82256.25</v>
      </c>
    </row>
    <row r="59" spans="2:11" ht="37.5" customHeight="1">
      <c r="B59" s="120" t="s">
        <v>239</v>
      </c>
      <c r="C59" s="83">
        <v>12</v>
      </c>
      <c r="D59" s="236">
        <v>0.00667</v>
      </c>
      <c r="E59" s="16">
        <v>77050</v>
      </c>
      <c r="F59" s="17">
        <f t="shared" si="9"/>
        <v>6167.082</v>
      </c>
      <c r="G59" s="17">
        <f t="shared" si="6"/>
        <v>513.9235</v>
      </c>
      <c r="H59" s="238">
        <f t="shared" si="12"/>
        <v>77650</v>
      </c>
      <c r="I59" s="239">
        <f t="shared" si="10"/>
        <v>6215.106</v>
      </c>
      <c r="J59" s="239">
        <f t="shared" si="8"/>
        <v>517.9254999999999</v>
      </c>
      <c r="K59" s="208">
        <f t="shared" si="11"/>
        <v>78976.25</v>
      </c>
    </row>
    <row r="60" spans="2:11" ht="37.5" customHeight="1">
      <c r="B60" s="120" t="s">
        <v>581</v>
      </c>
      <c r="C60" s="83">
        <v>12</v>
      </c>
      <c r="D60" s="236">
        <v>0.0105</v>
      </c>
      <c r="E60" s="16">
        <v>82850</v>
      </c>
      <c r="F60" s="17">
        <f t="shared" si="9"/>
        <v>10439.1</v>
      </c>
      <c r="G60" s="17">
        <f t="shared" si="6"/>
        <v>869.9250000000001</v>
      </c>
      <c r="H60" s="238">
        <f>E60+600</f>
        <v>83450</v>
      </c>
      <c r="I60" s="239">
        <f t="shared" si="10"/>
        <v>10514.7</v>
      </c>
      <c r="J60" s="239">
        <f t="shared" si="8"/>
        <v>876.225</v>
      </c>
      <c r="K60" s="208">
        <f>E60*102.5/100</f>
        <v>84921.25</v>
      </c>
    </row>
    <row r="61" spans="2:11" ht="37.5" customHeight="1">
      <c r="B61" s="120" t="s">
        <v>548</v>
      </c>
      <c r="C61" s="83">
        <v>12</v>
      </c>
      <c r="D61" s="236">
        <v>0.011841</v>
      </c>
      <c r="E61" s="16">
        <v>81350</v>
      </c>
      <c r="F61" s="17">
        <f t="shared" si="9"/>
        <v>11559.1842</v>
      </c>
      <c r="G61" s="17">
        <f t="shared" si="6"/>
        <v>963.26535</v>
      </c>
      <c r="H61" s="238">
        <f>E61+600</f>
        <v>81950</v>
      </c>
      <c r="I61" s="239">
        <f t="shared" si="10"/>
        <v>11644.4394</v>
      </c>
      <c r="J61" s="239">
        <f t="shared" si="8"/>
        <v>970.36995</v>
      </c>
      <c r="K61" s="208">
        <f>E61*102.5/100</f>
        <v>83383.75</v>
      </c>
    </row>
    <row r="62" ht="27" customHeight="1"/>
    <row r="63" ht="27" customHeight="1"/>
    <row r="64" ht="27" customHeight="1"/>
    <row r="65" ht="27" customHeight="1"/>
    <row r="66" ht="24.75" customHeight="1"/>
    <row r="67" ht="24.75" customHeight="1"/>
    <row r="68" ht="24.75" customHeight="1"/>
    <row r="69" ht="24.75" customHeight="1"/>
    <row r="70" ht="24.75" customHeight="1"/>
    <row r="71" ht="22.5" customHeight="1"/>
    <row r="72" ht="22.5" customHeight="1"/>
    <row r="73" ht="22.5" customHeight="1"/>
    <row r="74" ht="22.5" customHeight="1"/>
  </sheetData>
  <sheetProtection selectLockedCells="1" selectUnlockedCells="1"/>
  <mergeCells count="1">
    <mergeCell ref="A1:L12"/>
  </mergeCells>
  <printOptions/>
  <pageMargins left="0.1968503937007874" right="0.1968503937007874" top="0.7480314960629921" bottom="0" header="0.5118110236220472" footer="0.5118110236220472"/>
  <pageSetup horizontalDpi="600" verticalDpi="600" orientation="portrait" paperSize="9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view="pageBreakPreview" zoomScale="48" zoomScaleNormal="75" zoomScaleSheetLayoutView="48" zoomScalePageLayoutView="0" workbookViewId="0" topLeftCell="A19">
      <selection activeCell="E43" sqref="E43"/>
    </sheetView>
  </sheetViews>
  <sheetFormatPr defaultColWidth="9.140625" defaultRowHeight="12.75"/>
  <cols>
    <col min="1" max="1" width="30.7109375" style="0" customWidth="1"/>
    <col min="2" max="2" width="17.28125" style="0" customWidth="1"/>
    <col min="3" max="3" width="23.7109375" style="0" customWidth="1"/>
    <col min="4" max="4" width="16.28125" style="0" customWidth="1"/>
    <col min="5" max="5" width="17.421875" style="0" customWidth="1"/>
    <col min="6" max="6" width="26.140625" style="0" customWidth="1"/>
    <col min="7" max="7" width="15.421875" style="0" customWidth="1"/>
    <col min="8" max="8" width="27.140625" style="0" customWidth="1"/>
    <col min="9" max="9" width="19.28125" style="0" customWidth="1"/>
    <col min="10" max="10" width="14.28125" style="0" customWidth="1"/>
    <col min="11" max="11" width="27.57421875" style="0" customWidth="1"/>
    <col min="12" max="12" width="15.8515625" style="0" customWidth="1"/>
    <col min="13" max="13" width="17.7109375" style="0" customWidth="1"/>
    <col min="14" max="14" width="13.7109375" style="0" customWidth="1"/>
    <col min="15" max="15" width="14.8515625" style="0" customWidth="1"/>
  </cols>
  <sheetData>
    <row r="1" spans="1:14" s="2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2" customFormat="1" ht="19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2" customFormat="1" ht="19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2" customFormat="1" ht="19.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s="2" customFormat="1" ht="19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</row>
    <row r="6" spans="1:14" s="2" customFormat="1" ht="19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4" s="2" customFormat="1" ht="19.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14" s="2" customFormat="1" ht="19.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</row>
    <row r="9" spans="1:15" ht="27" customHeight="1">
      <c r="A9" s="85"/>
      <c r="B9" s="86" t="s">
        <v>62</v>
      </c>
      <c r="C9" s="22"/>
      <c r="D9" s="22"/>
      <c r="E9" s="22"/>
      <c r="F9" s="87" t="s">
        <v>645</v>
      </c>
      <c r="G9" s="88"/>
      <c r="H9" s="88"/>
      <c r="I9" s="85"/>
      <c r="J9" s="409"/>
      <c r="K9" s="409"/>
      <c r="L9" s="409"/>
      <c r="M9" s="409"/>
      <c r="N9" s="409"/>
      <c r="O9" s="90"/>
    </row>
    <row r="10" spans="1:15" ht="11.25" customHeight="1">
      <c r="A10" s="85"/>
      <c r="B10" s="86"/>
      <c r="C10" s="22"/>
      <c r="D10" s="22"/>
      <c r="E10" s="22"/>
      <c r="F10" s="20"/>
      <c r="G10" s="88"/>
      <c r="H10" s="88"/>
      <c r="I10" s="85"/>
      <c r="J10" s="22"/>
      <c r="K10" s="22"/>
      <c r="L10" s="22"/>
      <c r="M10" s="91"/>
      <c r="N10" s="22"/>
      <c r="O10" s="90"/>
    </row>
    <row r="11" spans="1:14" ht="49.5" customHeight="1" thickBot="1">
      <c r="A11" s="92" t="s">
        <v>63</v>
      </c>
      <c r="B11" s="76"/>
      <c r="C11" s="93"/>
      <c r="D11" s="66"/>
      <c r="E11" s="64"/>
      <c r="F11" s="66"/>
      <c r="G11" s="230"/>
      <c r="H11" s="230"/>
      <c r="I11" s="228"/>
      <c r="J11" s="93"/>
      <c r="K11" s="94" t="s">
        <v>64</v>
      </c>
      <c r="L11" s="93"/>
      <c r="M11" s="66"/>
      <c r="N11" s="22"/>
    </row>
    <row r="12" spans="1:13" ht="49.5" customHeight="1">
      <c r="A12" s="343" t="s">
        <v>65</v>
      </c>
      <c r="B12" s="344"/>
      <c r="C12" s="345"/>
      <c r="D12" s="346" t="s">
        <v>66</v>
      </c>
      <c r="E12" s="347" t="s">
        <v>270</v>
      </c>
      <c r="F12" s="348" t="s">
        <v>67</v>
      </c>
      <c r="G12" s="95"/>
      <c r="H12" s="95"/>
      <c r="I12" s="95"/>
      <c r="J12" s="98" t="s">
        <v>68</v>
      </c>
      <c r="K12" s="99"/>
      <c r="L12" s="100">
        <v>1871</v>
      </c>
      <c r="M12" s="100">
        <v>2059</v>
      </c>
    </row>
    <row r="13" spans="1:13" ht="49.5" customHeight="1">
      <c r="A13" s="406" t="s">
        <v>512</v>
      </c>
      <c r="B13" s="407"/>
      <c r="C13" s="324" t="s">
        <v>244</v>
      </c>
      <c r="D13" s="349">
        <f>E13/3</f>
        <v>141.66666666666666</v>
      </c>
      <c r="E13" s="321">
        <v>425</v>
      </c>
      <c r="F13" s="321">
        <v>447</v>
      </c>
      <c r="G13" s="232"/>
      <c r="H13" s="257"/>
      <c r="I13" s="257"/>
      <c r="J13" s="98" t="s">
        <v>358</v>
      </c>
      <c r="K13" s="265"/>
      <c r="L13" s="97">
        <v>2583</v>
      </c>
      <c r="M13" s="97">
        <v>2842</v>
      </c>
    </row>
    <row r="14" spans="1:13" ht="49.5" customHeight="1">
      <c r="A14" s="406" t="s">
        <v>512</v>
      </c>
      <c r="B14" s="407"/>
      <c r="C14" s="324" t="s">
        <v>375</v>
      </c>
      <c r="D14" s="349">
        <f>E14/6</f>
        <v>131.66666666666666</v>
      </c>
      <c r="E14" s="321">
        <v>790</v>
      </c>
      <c r="F14" s="321">
        <v>829</v>
      </c>
      <c r="G14" s="232"/>
      <c r="H14" s="257"/>
      <c r="I14" s="257"/>
      <c r="J14" s="98" t="s">
        <v>644</v>
      </c>
      <c r="K14" s="265"/>
      <c r="L14" s="97">
        <v>3327</v>
      </c>
      <c r="M14" s="97">
        <v>3660</v>
      </c>
    </row>
    <row r="15" spans="1:14" s="228" customFormat="1" ht="49.5" customHeight="1">
      <c r="A15" s="403" t="s">
        <v>536</v>
      </c>
      <c r="B15" s="404"/>
      <c r="C15" s="324" t="s">
        <v>375</v>
      </c>
      <c r="D15" s="320">
        <f>E15/6</f>
        <v>225.33333333333334</v>
      </c>
      <c r="E15" s="321">
        <v>1352</v>
      </c>
      <c r="F15" s="321">
        <v>1420</v>
      </c>
      <c r="G15" s="232"/>
      <c r="H15" s="257"/>
      <c r="I15" s="257"/>
      <c r="J15" s="98" t="s">
        <v>595</v>
      </c>
      <c r="K15" s="265"/>
      <c r="L15" s="97">
        <v>5878</v>
      </c>
      <c r="M15" s="97">
        <v>6466</v>
      </c>
      <c r="N15"/>
    </row>
    <row r="16" spans="1:14" s="228" customFormat="1" ht="49.5" customHeight="1">
      <c r="A16" s="322" t="s">
        <v>260</v>
      </c>
      <c r="B16" s="323"/>
      <c r="C16" s="324" t="s">
        <v>244</v>
      </c>
      <c r="D16" s="320">
        <f>E16/3</f>
        <v>47.666666666666664</v>
      </c>
      <c r="E16" s="321">
        <v>143</v>
      </c>
      <c r="F16" s="321">
        <v>151</v>
      </c>
      <c r="G16" s="232"/>
      <c r="H16" s="96"/>
      <c r="I16" s="96"/>
      <c r="J16" s="98" t="s">
        <v>424</v>
      </c>
      <c r="K16" s="265"/>
      <c r="L16" s="97">
        <v>2438</v>
      </c>
      <c r="M16" s="97">
        <v>2682</v>
      </c>
      <c r="N16"/>
    </row>
    <row r="17" spans="1:14" s="228" customFormat="1" ht="49.5" customHeight="1">
      <c r="A17" s="372" t="s">
        <v>594</v>
      </c>
      <c r="B17" s="323"/>
      <c r="C17" s="324" t="s">
        <v>375</v>
      </c>
      <c r="D17" s="320">
        <f>E17/6</f>
        <v>87.5</v>
      </c>
      <c r="E17" s="321">
        <v>525</v>
      </c>
      <c r="F17" s="321">
        <v>551</v>
      </c>
      <c r="G17" s="232"/>
      <c r="H17" s="96"/>
      <c r="I17" s="96"/>
      <c r="J17"/>
      <c r="K17"/>
      <c r="L17"/>
      <c r="M17"/>
      <c r="N17"/>
    </row>
    <row r="18" spans="1:14" s="228" customFormat="1" ht="49.5" customHeight="1">
      <c r="A18" s="403" t="s">
        <v>504</v>
      </c>
      <c r="B18" s="404"/>
      <c r="C18" s="324" t="s">
        <v>375</v>
      </c>
      <c r="D18" s="320">
        <f>E18/6</f>
        <v>119.5</v>
      </c>
      <c r="E18" s="321">
        <v>717</v>
      </c>
      <c r="F18" s="321">
        <v>753</v>
      </c>
      <c r="G18" s="232"/>
      <c r="H18" s="257"/>
      <c r="I18" s="257"/>
      <c r="J18"/>
      <c r="K18"/>
      <c r="L18"/>
      <c r="M18"/>
      <c r="N18"/>
    </row>
    <row r="19" spans="1:14" s="228" customFormat="1" ht="49.5" customHeight="1">
      <c r="A19" s="403" t="s">
        <v>528</v>
      </c>
      <c r="B19" s="404"/>
      <c r="C19" s="324" t="s">
        <v>375</v>
      </c>
      <c r="D19" s="320">
        <f>E19/6</f>
        <v>145.33333333333334</v>
      </c>
      <c r="E19" s="321">
        <v>872</v>
      </c>
      <c r="F19" s="321">
        <v>915</v>
      </c>
      <c r="G19" s="232"/>
      <c r="H19" s="257"/>
      <c r="I19" s="257"/>
      <c r="J19"/>
      <c r="K19"/>
      <c r="L19"/>
      <c r="M19"/>
      <c r="N19"/>
    </row>
    <row r="20" spans="1:14" s="228" customFormat="1" ht="49.5" customHeight="1">
      <c r="A20" s="403" t="s">
        <v>625</v>
      </c>
      <c r="B20" s="404"/>
      <c r="C20" s="324" t="s">
        <v>375</v>
      </c>
      <c r="D20" s="320">
        <f>E20/6</f>
        <v>105</v>
      </c>
      <c r="E20" s="321">
        <v>630</v>
      </c>
      <c r="F20" s="321">
        <v>662</v>
      </c>
      <c r="G20" s="232"/>
      <c r="H20" s="96"/>
      <c r="I20" s="96"/>
      <c r="J20"/>
      <c r="K20"/>
      <c r="L20"/>
      <c r="M20"/>
      <c r="N20"/>
    </row>
    <row r="21" spans="1:14" s="228" customFormat="1" ht="49.5" customHeight="1">
      <c r="A21" s="302" t="s">
        <v>409</v>
      </c>
      <c r="B21" s="303"/>
      <c r="C21" s="324" t="s">
        <v>410</v>
      </c>
      <c r="D21" s="320">
        <f>E21/0.76</f>
        <v>131.57894736842104</v>
      </c>
      <c r="E21" s="321">
        <v>100</v>
      </c>
      <c r="F21" s="321">
        <v>110</v>
      </c>
      <c r="G21" s="232"/>
      <c r="H21" s="96"/>
      <c r="I21" s="96"/>
      <c r="J21"/>
      <c r="K21"/>
      <c r="L21"/>
      <c r="M21"/>
      <c r="N21"/>
    </row>
    <row r="22" spans="1:9" s="228" customFormat="1" ht="49.5" customHeight="1">
      <c r="A22" s="302" t="s">
        <v>409</v>
      </c>
      <c r="B22" s="303"/>
      <c r="C22" s="324" t="s">
        <v>411</v>
      </c>
      <c r="D22" s="320">
        <f>E22/1</f>
        <v>136</v>
      </c>
      <c r="E22" s="321">
        <v>136</v>
      </c>
      <c r="F22" s="321">
        <v>150</v>
      </c>
      <c r="G22" s="232"/>
      <c r="H22" s="96"/>
      <c r="I22" s="96"/>
    </row>
    <row r="23" spans="1:14" ht="49.5" customHeight="1">
      <c r="A23" s="302" t="s">
        <v>412</v>
      </c>
      <c r="B23" s="303"/>
      <c r="C23" s="324" t="s">
        <v>410</v>
      </c>
      <c r="D23" s="320">
        <f>E23/0.7</f>
        <v>320</v>
      </c>
      <c r="E23" s="321">
        <v>224</v>
      </c>
      <c r="F23" s="321">
        <v>247</v>
      </c>
      <c r="G23" s="232"/>
      <c r="H23" s="96"/>
      <c r="I23" s="96"/>
      <c r="J23" s="228"/>
      <c r="K23" s="228"/>
      <c r="L23" s="228"/>
      <c r="M23" s="228"/>
      <c r="N23" s="228"/>
    </row>
    <row r="24" spans="1:9" ht="49.5" customHeight="1">
      <c r="A24" s="302" t="s">
        <v>412</v>
      </c>
      <c r="B24" s="303"/>
      <c r="C24" s="324" t="s">
        <v>411</v>
      </c>
      <c r="D24" s="320">
        <f>E24/1</f>
        <v>294</v>
      </c>
      <c r="E24" s="321">
        <v>294</v>
      </c>
      <c r="F24" s="321">
        <v>324</v>
      </c>
      <c r="G24" s="232"/>
      <c r="H24" s="96"/>
      <c r="I24" s="96"/>
    </row>
    <row r="25" spans="1:9" ht="49.5" customHeight="1">
      <c r="A25" s="258"/>
      <c r="B25" s="259"/>
      <c r="C25" s="260"/>
      <c r="D25" s="290"/>
      <c r="E25" s="232"/>
      <c r="F25" s="232"/>
      <c r="G25" s="232"/>
      <c r="H25" s="96"/>
      <c r="I25" s="96"/>
    </row>
    <row r="26" spans="1:10" ht="49.5" customHeight="1" thickBot="1">
      <c r="A26" s="94" t="s">
        <v>69</v>
      </c>
      <c r="B26" s="101"/>
      <c r="C26" s="93"/>
      <c r="D26" s="66"/>
      <c r="F26" s="106" t="s">
        <v>72</v>
      </c>
      <c r="G26" s="107"/>
      <c r="H26" s="107"/>
      <c r="I26" s="107"/>
      <c r="J26" s="107"/>
    </row>
    <row r="27" spans="1:10" ht="49.5" customHeight="1">
      <c r="A27" s="102" t="s">
        <v>3</v>
      </c>
      <c r="B27" s="103" t="s">
        <v>70</v>
      </c>
      <c r="C27" s="104" t="s">
        <v>8</v>
      </c>
      <c r="D27" s="105" t="s">
        <v>8</v>
      </c>
      <c r="F27" s="405" t="s">
        <v>665</v>
      </c>
      <c r="G27" s="405"/>
      <c r="H27" s="405"/>
      <c r="I27" s="336">
        <v>38</v>
      </c>
      <c r="J27" s="336">
        <v>42</v>
      </c>
    </row>
    <row r="28" spans="1:9" ht="49.5" customHeight="1">
      <c r="A28" s="325" t="s">
        <v>232</v>
      </c>
      <c r="B28" s="326" t="s">
        <v>359</v>
      </c>
      <c r="C28" s="327">
        <v>20</v>
      </c>
      <c r="D28" s="327">
        <v>22</v>
      </c>
      <c r="E28" s="110"/>
      <c r="F28" s="405" t="s">
        <v>537</v>
      </c>
      <c r="G28" s="405"/>
      <c r="H28" s="405"/>
      <c r="I28" s="336">
        <v>291</v>
      </c>
    </row>
    <row r="29" spans="1:14" ht="49.5" customHeight="1">
      <c r="A29" s="328" t="s">
        <v>232</v>
      </c>
      <c r="B29" s="329" t="s">
        <v>360</v>
      </c>
      <c r="C29" s="330">
        <v>24</v>
      </c>
      <c r="D29" s="330">
        <v>27</v>
      </c>
      <c r="E29" s="110"/>
      <c r="F29" s="106" t="s">
        <v>505</v>
      </c>
      <c r="G29" s="107"/>
      <c r="H29" s="107"/>
      <c r="I29" s="107"/>
      <c r="N29" s="2"/>
    </row>
    <row r="30" spans="1:14" ht="49.5" customHeight="1">
      <c r="A30" s="328" t="s">
        <v>232</v>
      </c>
      <c r="B30" s="329" t="s">
        <v>355</v>
      </c>
      <c r="C30" s="330">
        <v>27</v>
      </c>
      <c r="D30" s="330">
        <v>30</v>
      </c>
      <c r="E30" s="2"/>
      <c r="F30" s="405" t="s">
        <v>506</v>
      </c>
      <c r="G30" s="405"/>
      <c r="H30" s="405"/>
      <c r="I30" s="336" t="s">
        <v>565</v>
      </c>
      <c r="N30" s="2"/>
    </row>
    <row r="31" spans="1:14" ht="49.5" customHeight="1">
      <c r="A31" s="328" t="s">
        <v>232</v>
      </c>
      <c r="B31" s="329" t="s">
        <v>370</v>
      </c>
      <c r="C31" s="330">
        <v>36</v>
      </c>
      <c r="D31" s="330">
        <v>40</v>
      </c>
      <c r="E31" s="2"/>
      <c r="N31" s="2"/>
    </row>
    <row r="32" spans="1:14" ht="49.5" customHeight="1">
      <c r="A32" s="331" t="s">
        <v>232</v>
      </c>
      <c r="B32" s="332" t="s">
        <v>529</v>
      </c>
      <c r="C32" s="333">
        <v>51</v>
      </c>
      <c r="D32" s="333">
        <v>56</v>
      </c>
      <c r="E32" s="2"/>
      <c r="N32" s="2"/>
    </row>
    <row r="33" spans="1:14" ht="49.5" customHeight="1">
      <c r="A33" s="331" t="s">
        <v>617</v>
      </c>
      <c r="B33" s="332" t="s">
        <v>71</v>
      </c>
      <c r="C33" s="333">
        <v>204</v>
      </c>
      <c r="D33" s="333">
        <v>225</v>
      </c>
      <c r="E33" s="2"/>
      <c r="N33" s="2"/>
    </row>
    <row r="34" spans="1:14" ht="49.5" customHeight="1">
      <c r="A34" s="331" t="s">
        <v>616</v>
      </c>
      <c r="B34" s="332" t="s">
        <v>71</v>
      </c>
      <c r="C34" s="333">
        <v>299</v>
      </c>
      <c r="D34" s="333">
        <v>329</v>
      </c>
      <c r="E34" s="2"/>
      <c r="N34" s="2"/>
    </row>
    <row r="35" spans="1:14" ht="49.5" customHeight="1">
      <c r="A35" s="331" t="s">
        <v>423</v>
      </c>
      <c r="B35" s="332" t="s">
        <v>71</v>
      </c>
      <c r="C35" s="333">
        <v>269</v>
      </c>
      <c r="D35" s="333">
        <v>296</v>
      </c>
      <c r="E35" s="2"/>
      <c r="N35" s="2"/>
    </row>
    <row r="36" spans="1:14" ht="49.5" customHeight="1">
      <c r="A36" s="340" t="s">
        <v>413</v>
      </c>
      <c r="B36" s="341" t="s">
        <v>71</v>
      </c>
      <c r="C36" s="342">
        <v>184</v>
      </c>
      <c r="D36" s="342">
        <v>202</v>
      </c>
      <c r="E36" s="2"/>
      <c r="K36" s="2"/>
      <c r="L36" s="2"/>
      <c r="M36" s="2"/>
      <c r="N36" s="2"/>
    </row>
    <row r="37" spans="1:14" ht="49.5" customHeight="1">
      <c r="A37" s="340" t="s">
        <v>596</v>
      </c>
      <c r="B37" s="341" t="s">
        <v>71</v>
      </c>
      <c r="C37" s="342">
        <v>442</v>
      </c>
      <c r="D37" s="342">
        <v>487</v>
      </c>
      <c r="E37" s="2"/>
      <c r="K37" s="2"/>
      <c r="L37" s="2"/>
      <c r="M37" s="2"/>
      <c r="N37" s="2"/>
    </row>
    <row r="38" spans="1:14" ht="49.5" customHeight="1">
      <c r="A38" s="331" t="s">
        <v>374</v>
      </c>
      <c r="B38" s="341" t="s">
        <v>71</v>
      </c>
      <c r="C38" s="342">
        <v>131</v>
      </c>
      <c r="D38" s="342">
        <v>144</v>
      </c>
      <c r="E38" s="2"/>
      <c r="K38" s="2"/>
      <c r="L38" s="2"/>
      <c r="M38" s="2"/>
      <c r="N38" s="2"/>
    </row>
    <row r="39" spans="1:14" ht="49.5" customHeight="1">
      <c r="A39" s="331" t="s">
        <v>374</v>
      </c>
      <c r="B39" s="332" t="s">
        <v>389</v>
      </c>
      <c r="C39" s="333">
        <v>196</v>
      </c>
      <c r="D39" s="333">
        <v>216</v>
      </c>
      <c r="K39" s="2"/>
      <c r="L39" s="2"/>
      <c r="M39" s="2"/>
      <c r="N39" s="111"/>
    </row>
    <row r="40" spans="1:14" ht="49.5" customHeight="1">
      <c r="A40" s="331" t="s">
        <v>374</v>
      </c>
      <c r="B40" s="332" t="s">
        <v>495</v>
      </c>
      <c r="C40" s="333">
        <v>261</v>
      </c>
      <c r="D40" s="333">
        <v>287</v>
      </c>
      <c r="K40" s="2"/>
      <c r="L40" s="2"/>
      <c r="M40" s="2"/>
      <c r="N40" s="111"/>
    </row>
    <row r="41" spans="1:14" ht="49.5" customHeight="1">
      <c r="A41" s="331" t="s">
        <v>59</v>
      </c>
      <c r="B41" s="332" t="s">
        <v>389</v>
      </c>
      <c r="C41" s="333">
        <v>304</v>
      </c>
      <c r="D41" s="333">
        <v>335</v>
      </c>
      <c r="K41" s="2"/>
      <c r="L41" s="2"/>
      <c r="M41" s="2"/>
      <c r="N41" s="111"/>
    </row>
    <row r="42" spans="1:14" ht="49.5" customHeight="1">
      <c r="A42" s="331" t="s">
        <v>59</v>
      </c>
      <c r="B42" s="332" t="s">
        <v>495</v>
      </c>
      <c r="C42" s="333">
        <v>394</v>
      </c>
      <c r="D42" s="333">
        <v>434</v>
      </c>
      <c r="K42" s="2"/>
      <c r="L42" s="2"/>
      <c r="M42" s="2"/>
      <c r="N42" s="111"/>
    </row>
    <row r="43" spans="1:14" ht="49.5" customHeight="1">
      <c r="A43" s="331" t="s">
        <v>494</v>
      </c>
      <c r="B43" s="332" t="s">
        <v>389</v>
      </c>
      <c r="C43" s="333">
        <v>347</v>
      </c>
      <c r="D43" s="333">
        <v>382</v>
      </c>
      <c r="K43" s="2"/>
      <c r="L43" s="2"/>
      <c r="M43" s="2"/>
      <c r="N43" s="111"/>
    </row>
    <row r="44" spans="1:13" ht="49.5" customHeight="1">
      <c r="A44" s="331" t="s">
        <v>494</v>
      </c>
      <c r="B44" s="332" t="s">
        <v>495</v>
      </c>
      <c r="C44" s="333">
        <v>498</v>
      </c>
      <c r="D44" s="333">
        <v>548</v>
      </c>
      <c r="K44" s="2"/>
      <c r="L44" s="2"/>
      <c r="M44" s="2"/>
    </row>
    <row r="45" spans="1:13" ht="49.5" customHeight="1">
      <c r="A45" s="94" t="s">
        <v>73</v>
      </c>
      <c r="B45" s="101"/>
      <c r="C45" s="93"/>
      <c r="D45" s="66"/>
      <c r="K45" s="2"/>
      <c r="L45" s="2"/>
      <c r="M45" s="2"/>
    </row>
    <row r="46" spans="1:13" ht="49.5" customHeight="1">
      <c r="A46" s="331" t="s">
        <v>75</v>
      </c>
      <c r="B46" s="334" t="s">
        <v>74</v>
      </c>
      <c r="C46" s="335">
        <v>125</v>
      </c>
      <c r="D46" s="335">
        <v>138</v>
      </c>
      <c r="K46" s="2"/>
      <c r="L46" s="2"/>
      <c r="M46" s="2"/>
    </row>
    <row r="47" spans="1:12" ht="49.5" customHeight="1">
      <c r="A47" s="331" t="s">
        <v>432</v>
      </c>
      <c r="B47" s="334" t="s">
        <v>74</v>
      </c>
      <c r="C47" s="335">
        <v>490</v>
      </c>
      <c r="D47" s="335">
        <v>539</v>
      </c>
      <c r="K47" s="2"/>
      <c r="L47" s="2"/>
    </row>
    <row r="48" spans="11:12" ht="49.5" customHeight="1">
      <c r="K48" s="2"/>
      <c r="L48" s="2"/>
    </row>
    <row r="49" ht="39.75" customHeight="1"/>
    <row r="50" ht="39.75" customHeight="1">
      <c r="J50" s="2"/>
    </row>
    <row r="51" ht="39.75" customHeight="1">
      <c r="J51" s="2"/>
    </row>
    <row r="52" ht="39.75" customHeight="1">
      <c r="J52" s="2"/>
    </row>
    <row r="53" ht="39.75" customHeight="1">
      <c r="J53" s="2"/>
    </row>
    <row r="54" ht="39.75" customHeight="1">
      <c r="J54" s="2"/>
    </row>
    <row r="55" ht="39.75" customHeight="1">
      <c r="J55" s="2"/>
    </row>
    <row r="56" ht="31.5" customHeight="1">
      <c r="J56" s="2"/>
    </row>
    <row r="57" ht="31.5" customHeight="1">
      <c r="J57" s="2"/>
    </row>
    <row r="58" ht="31.5" customHeight="1">
      <c r="J58" s="2"/>
    </row>
    <row r="59" ht="31.5" customHeight="1">
      <c r="J59" s="2"/>
    </row>
    <row r="60" ht="31.5" customHeight="1">
      <c r="J60" s="2"/>
    </row>
    <row r="61" ht="31.5" customHeight="1">
      <c r="J61" s="2"/>
    </row>
    <row r="62" ht="31.5" customHeight="1">
      <c r="J62" s="2"/>
    </row>
    <row r="63" ht="31.5" customHeight="1">
      <c r="J63" s="2"/>
    </row>
    <row r="64" ht="31.5" customHeight="1">
      <c r="J64" s="2"/>
    </row>
    <row r="65" ht="31.5" customHeight="1">
      <c r="J65" s="2"/>
    </row>
    <row r="66" ht="31.5" customHeight="1">
      <c r="J66" s="2"/>
    </row>
    <row r="67" ht="31.5" customHeight="1">
      <c r="J67" s="2"/>
    </row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spans="1:16" s="2" customFormat="1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2" customFormat="1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5" s="2" customFormat="1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2" customFormat="1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4" s="2" customFormat="1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2" customFormat="1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2" customFormat="1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2" customFormat="1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2" customFormat="1" ht="19.5" customHeight="1">
      <c r="A92"/>
      <c r="E92"/>
      <c r="F92"/>
      <c r="G92"/>
      <c r="H92"/>
      <c r="I92"/>
      <c r="J92"/>
      <c r="K92"/>
      <c r="L92"/>
      <c r="M92"/>
      <c r="N92"/>
    </row>
    <row r="93" spans="1:14" s="2" customFormat="1" ht="19.5" customHeight="1">
      <c r="A93"/>
      <c r="E93"/>
      <c r="F93"/>
      <c r="G93"/>
      <c r="H93"/>
      <c r="I93"/>
      <c r="J93"/>
      <c r="K93"/>
      <c r="L93"/>
      <c r="M93"/>
      <c r="N93"/>
    </row>
    <row r="94" spans="5:14" s="2" customFormat="1" ht="19.5" customHeight="1">
      <c r="E94"/>
      <c r="F94"/>
      <c r="G94"/>
      <c r="H94"/>
      <c r="I94"/>
      <c r="J94"/>
      <c r="K94"/>
      <c r="L94"/>
      <c r="M94"/>
      <c r="N94"/>
    </row>
    <row r="95" spans="5:14" s="2" customFormat="1" ht="19.5" customHeight="1">
      <c r="E95"/>
      <c r="F95"/>
      <c r="G95"/>
      <c r="H95"/>
      <c r="I95"/>
      <c r="J95"/>
      <c r="K95"/>
      <c r="L95"/>
      <c r="M95"/>
      <c r="N95"/>
    </row>
    <row r="96" spans="5:14" s="2" customFormat="1" ht="19.5" customHeight="1">
      <c r="E96"/>
      <c r="F96"/>
      <c r="G96"/>
      <c r="H96"/>
      <c r="I96"/>
      <c r="J96"/>
      <c r="K96"/>
      <c r="L96"/>
      <c r="M96"/>
      <c r="N96"/>
    </row>
    <row r="97" spans="5:14" s="2" customFormat="1" ht="10.5" customHeight="1">
      <c r="E97"/>
      <c r="F97"/>
      <c r="G97"/>
      <c r="H97"/>
      <c r="I97"/>
      <c r="J97"/>
      <c r="K97"/>
      <c r="L97"/>
      <c r="M97"/>
      <c r="N97"/>
    </row>
    <row r="98" spans="1:16" ht="34.5" customHeight="1">
      <c r="A98" s="2"/>
      <c r="B98" s="2"/>
      <c r="C98" s="2"/>
      <c r="D98" s="2"/>
      <c r="O98" s="2"/>
      <c r="P98" s="2"/>
    </row>
    <row r="99" spans="1:16" ht="24" customHeight="1">
      <c r="A99" s="2"/>
      <c r="B99" s="2"/>
      <c r="C99" s="2"/>
      <c r="D99" s="2"/>
      <c r="O99" s="2"/>
      <c r="P99" s="2"/>
    </row>
    <row r="100" spans="1:15" ht="24" customHeight="1">
      <c r="A100" s="2"/>
      <c r="B100" s="2"/>
      <c r="C100" s="2"/>
      <c r="D100" s="2"/>
      <c r="O100" s="2"/>
    </row>
    <row r="101" spans="1:15" ht="24" customHeight="1">
      <c r="A101" s="2"/>
      <c r="O101" s="2"/>
    </row>
    <row r="102" ht="24" customHeight="1">
      <c r="O102" s="2"/>
    </row>
    <row r="103" ht="24" customHeight="1">
      <c r="O103" s="2"/>
    </row>
    <row r="104" spans="6:15" ht="24" customHeight="1">
      <c r="F104" s="2"/>
      <c r="G104" s="2"/>
      <c r="H104" s="2"/>
      <c r="I104" s="2"/>
      <c r="O104" s="2"/>
    </row>
    <row r="105" spans="6:9" ht="24" customHeight="1">
      <c r="F105" s="2"/>
      <c r="G105" s="2"/>
      <c r="H105" s="2"/>
      <c r="I105" s="2"/>
    </row>
    <row r="106" spans="6:9" ht="24" customHeight="1">
      <c r="F106" s="2"/>
      <c r="G106" s="2"/>
      <c r="H106" s="2"/>
      <c r="I106" s="2"/>
    </row>
    <row r="107" spans="6:9" ht="24" customHeight="1">
      <c r="F107" s="2"/>
      <c r="G107" s="2"/>
      <c r="H107" s="2"/>
      <c r="I107" s="2"/>
    </row>
    <row r="108" spans="5:9" ht="24" customHeight="1">
      <c r="E108" s="2"/>
      <c r="F108" s="2"/>
      <c r="G108" s="2"/>
      <c r="H108" s="2"/>
      <c r="I108" s="2"/>
    </row>
    <row r="109" spans="5:9" ht="24" customHeight="1">
      <c r="E109" s="2"/>
      <c r="F109" s="2"/>
      <c r="G109" s="2"/>
      <c r="H109" s="2"/>
      <c r="I109" s="2"/>
    </row>
    <row r="110" spans="5:9" ht="24" customHeight="1">
      <c r="E110" s="2"/>
      <c r="F110" s="2"/>
      <c r="G110" s="2"/>
      <c r="H110" s="2"/>
      <c r="I110" s="2"/>
    </row>
    <row r="111" spans="5:14" ht="24" customHeight="1">
      <c r="E111" s="2"/>
      <c r="F111" s="2"/>
      <c r="G111" s="2"/>
      <c r="H111" s="2"/>
      <c r="I111" s="2"/>
      <c r="N111" s="2"/>
    </row>
    <row r="112" spans="5:14" ht="24" customHeight="1">
      <c r="E112" s="2"/>
      <c r="F112" s="2"/>
      <c r="G112" s="2"/>
      <c r="H112" s="2"/>
      <c r="I112" s="2"/>
      <c r="N112" s="2"/>
    </row>
    <row r="113" spans="5:14" ht="24" customHeight="1">
      <c r="E113" s="2"/>
      <c r="N113" s="2"/>
    </row>
    <row r="114" spans="5:14" ht="24" customHeight="1">
      <c r="E114" s="2"/>
      <c r="N114" s="2"/>
    </row>
    <row r="115" spans="5:14" ht="24" customHeight="1">
      <c r="E115" s="2"/>
      <c r="N115" s="2"/>
    </row>
    <row r="116" spans="5:14" ht="24" customHeight="1">
      <c r="E116" s="2"/>
      <c r="K116" s="2"/>
      <c r="L116" s="2"/>
      <c r="M116" s="2"/>
      <c r="N116" s="2"/>
    </row>
    <row r="117" spans="11:14" ht="24" customHeight="1">
      <c r="K117" s="2"/>
      <c r="L117" s="2"/>
      <c r="M117" s="2"/>
      <c r="N117" s="2"/>
    </row>
    <row r="118" spans="11:14" ht="24" customHeight="1">
      <c r="K118" s="2"/>
      <c r="L118" s="2"/>
      <c r="M118" s="2"/>
      <c r="N118" s="2"/>
    </row>
    <row r="119" spans="11:14" ht="24" customHeight="1">
      <c r="K119" s="2"/>
      <c r="L119" s="2"/>
      <c r="M119" s="2"/>
      <c r="N119" s="2"/>
    </row>
    <row r="120" spans="11:13" ht="24" customHeight="1">
      <c r="K120" s="2"/>
      <c r="L120" s="2"/>
      <c r="M120" s="2"/>
    </row>
    <row r="121" spans="11:13" ht="24" customHeight="1">
      <c r="K121" s="2"/>
      <c r="L121" s="2"/>
      <c r="M121" s="2"/>
    </row>
    <row r="122" spans="11:13" ht="24" customHeight="1">
      <c r="K122" s="2"/>
      <c r="L122" s="2"/>
      <c r="M122" s="2"/>
    </row>
    <row r="123" spans="11:13" ht="24" customHeight="1">
      <c r="K123" s="2"/>
      <c r="L123" s="2"/>
      <c r="M123" s="2"/>
    </row>
    <row r="124" spans="11:13" ht="24" customHeight="1">
      <c r="K124" s="2"/>
      <c r="L124" s="2"/>
      <c r="M124" s="2"/>
    </row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>
      <c r="J136" s="2"/>
    </row>
    <row r="137" ht="24" customHeight="1">
      <c r="J137" s="2"/>
    </row>
    <row r="138" ht="24" customHeight="1">
      <c r="J138" s="2"/>
    </row>
    <row r="139" ht="24" customHeight="1">
      <c r="J139" s="2"/>
    </row>
    <row r="140" ht="24" customHeight="1">
      <c r="J140" s="2"/>
    </row>
    <row r="141" ht="24" customHeight="1">
      <c r="J141" s="2"/>
    </row>
    <row r="142" ht="24" customHeight="1">
      <c r="J142" s="2"/>
    </row>
    <row r="143" ht="24" customHeight="1">
      <c r="J143" s="2"/>
    </row>
    <row r="144" ht="24" customHeight="1">
      <c r="J144" s="2"/>
    </row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spans="1:14" s="2" customFormat="1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2" customFormat="1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s="2" customFormat="1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2" customFormat="1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s="2" customFormat="1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2" customFormat="1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2" customFormat="1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2" customFormat="1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2" customFormat="1" ht="28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ht="18" customHeight="1"/>
    <row r="185" ht="30.75" customHeight="1"/>
    <row r="186" ht="21.75" customHeight="1"/>
    <row r="187" ht="18.7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</sheetData>
  <sheetProtection selectLockedCells="1" selectUnlockedCells="1"/>
  <mergeCells count="11">
    <mergeCell ref="A13:B13"/>
    <mergeCell ref="F27:H27"/>
    <mergeCell ref="A18:B18"/>
    <mergeCell ref="F30:H30"/>
    <mergeCell ref="A14:B14"/>
    <mergeCell ref="A20:B20"/>
    <mergeCell ref="A1:N8"/>
    <mergeCell ref="J9:N9"/>
    <mergeCell ref="F28:H28"/>
    <mergeCell ref="A15:B15"/>
    <mergeCell ref="A19:B19"/>
  </mergeCells>
  <printOptions horizontalCentered="1"/>
  <pageMargins left="0.39375" right="0.39375" top="0.19652777777777777" bottom="0" header="0.5118055555555555" footer="0.5118055555555555"/>
  <pageSetup fitToHeight="1" fitToWidth="1" horizontalDpi="600" verticalDpi="600" orientation="portrait" paperSize="9" scale="26" r:id="rId2"/>
  <rowBreaks count="2" manualBreakCount="2">
    <brk id="85" max="255" man="1"/>
    <brk id="1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="75" zoomScaleNormal="75" zoomScaleSheetLayoutView="75" zoomScalePageLayoutView="0" workbookViewId="0" topLeftCell="A22">
      <selection activeCell="B16" sqref="B16:D16"/>
    </sheetView>
  </sheetViews>
  <sheetFormatPr defaultColWidth="9.140625" defaultRowHeight="12.75"/>
  <cols>
    <col min="1" max="3" width="15.7109375" style="0" customWidth="1"/>
    <col min="4" max="4" width="48.421875" style="0" customWidth="1"/>
    <col min="5" max="5" width="21.7109375" style="0" customWidth="1"/>
    <col min="6" max="6" width="24.00390625" style="0" customWidth="1"/>
    <col min="7" max="7" width="23.7109375" style="0" customWidth="1"/>
    <col min="8" max="19" width="15.7109375" style="0" customWidth="1"/>
  </cols>
  <sheetData>
    <row r="1" spans="1:13" s="2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s="2" customFormat="1" ht="19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s="2" customFormat="1" ht="19.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2" customFormat="1" ht="19.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s="2" customFormat="1" ht="28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</row>
    <row r="6" spans="1:13" s="2" customFormat="1" ht="28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</row>
    <row r="7" spans="1:13" s="2" customFormat="1" ht="28.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</row>
    <row r="8" spans="1:13" s="2" customFormat="1" ht="28.5" customHeight="1" thickBo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</row>
    <row r="9" spans="2:7" ht="48" customHeight="1" thickBot="1">
      <c r="B9" s="112" t="s">
        <v>76</v>
      </c>
      <c r="C9" s="113"/>
      <c r="D9" s="113"/>
      <c r="E9" s="113"/>
      <c r="F9" s="114" t="s">
        <v>6</v>
      </c>
      <c r="G9" s="115" t="s">
        <v>77</v>
      </c>
    </row>
    <row r="10" spans="2:9" ht="33.75" customHeight="1" thickBot="1">
      <c r="B10" s="410" t="s">
        <v>78</v>
      </c>
      <c r="C10" s="410"/>
      <c r="D10" s="410"/>
      <c r="E10" s="116" t="s">
        <v>143</v>
      </c>
      <c r="F10" s="117">
        <v>96.5</v>
      </c>
      <c r="G10" s="26">
        <f aca="true" t="shared" si="0" ref="G10:G16">F10+1</f>
        <v>97.5</v>
      </c>
      <c r="I10" s="32" t="s">
        <v>645</v>
      </c>
    </row>
    <row r="11" spans="2:7" ht="33.75" customHeight="1" thickBot="1">
      <c r="B11" s="411" t="s">
        <v>79</v>
      </c>
      <c r="C11" s="411"/>
      <c r="D11" s="411"/>
      <c r="E11" s="116" t="s">
        <v>143</v>
      </c>
      <c r="F11" s="117">
        <v>93</v>
      </c>
      <c r="G11" s="26">
        <f t="shared" si="0"/>
        <v>94</v>
      </c>
    </row>
    <row r="12" spans="2:7" ht="33.75" customHeight="1" thickBot="1">
      <c r="B12" s="411" t="s">
        <v>80</v>
      </c>
      <c r="C12" s="411"/>
      <c r="D12" s="411"/>
      <c r="E12" s="116" t="s">
        <v>143</v>
      </c>
      <c r="F12" s="117">
        <v>93</v>
      </c>
      <c r="G12" s="26">
        <f t="shared" si="0"/>
        <v>94</v>
      </c>
    </row>
    <row r="13" spans="2:7" ht="33.75" customHeight="1" thickBot="1">
      <c r="B13" s="411" t="s">
        <v>81</v>
      </c>
      <c r="C13" s="411"/>
      <c r="D13" s="411"/>
      <c r="E13" s="116" t="s">
        <v>143</v>
      </c>
      <c r="F13" s="117">
        <v>94</v>
      </c>
      <c r="G13" s="26">
        <f t="shared" si="0"/>
        <v>95</v>
      </c>
    </row>
    <row r="14" spans="2:7" ht="33.75" customHeight="1" thickBot="1">
      <c r="B14" s="411" t="s">
        <v>216</v>
      </c>
      <c r="C14" s="411"/>
      <c r="D14" s="411"/>
      <c r="E14" s="116" t="s">
        <v>143</v>
      </c>
      <c r="F14" s="117">
        <v>108</v>
      </c>
      <c r="G14" s="26">
        <f t="shared" si="0"/>
        <v>109</v>
      </c>
    </row>
    <row r="15" spans="2:7" ht="33.75" customHeight="1" thickBot="1">
      <c r="B15" s="411" t="s">
        <v>82</v>
      </c>
      <c r="C15" s="411"/>
      <c r="D15" s="411"/>
      <c r="E15" s="116" t="s">
        <v>143</v>
      </c>
      <c r="F15" s="117">
        <v>97</v>
      </c>
      <c r="G15" s="26">
        <f t="shared" si="0"/>
        <v>98</v>
      </c>
    </row>
    <row r="16" spans="2:7" ht="33.75" customHeight="1" thickBot="1">
      <c r="B16" s="411" t="s">
        <v>83</v>
      </c>
      <c r="C16" s="411"/>
      <c r="D16" s="411"/>
      <c r="E16" s="116" t="s">
        <v>143</v>
      </c>
      <c r="F16" s="26">
        <v>100</v>
      </c>
      <c r="G16" s="26">
        <f t="shared" si="0"/>
        <v>101</v>
      </c>
    </row>
    <row r="17" spans="2:7" ht="33.75" customHeight="1" thickBot="1">
      <c r="B17" s="299" t="s">
        <v>415</v>
      </c>
      <c r="C17" s="300"/>
      <c r="D17" s="301"/>
      <c r="E17" s="116" t="s">
        <v>84</v>
      </c>
      <c r="F17" s="26">
        <v>2000</v>
      </c>
      <c r="G17" s="26">
        <v>2000</v>
      </c>
    </row>
    <row r="18" spans="2:7" ht="33.75" customHeight="1" thickBot="1">
      <c r="B18" s="299" t="s">
        <v>416</v>
      </c>
      <c r="C18" s="300"/>
      <c r="D18" s="301"/>
      <c r="E18" s="116" t="s">
        <v>84</v>
      </c>
      <c r="F18" s="26">
        <v>1375</v>
      </c>
      <c r="G18" s="26">
        <v>1375</v>
      </c>
    </row>
    <row r="19" spans="2:7" ht="33.75" customHeight="1" thickBot="1">
      <c r="B19" s="121" t="s">
        <v>439</v>
      </c>
      <c r="C19" s="122"/>
      <c r="D19" s="120"/>
      <c r="E19" s="116" t="s">
        <v>143</v>
      </c>
      <c r="F19" s="26">
        <v>114</v>
      </c>
      <c r="G19" s="26">
        <v>115</v>
      </c>
    </row>
    <row r="20" spans="2:7" ht="33.75" customHeight="1" thickBot="1">
      <c r="B20" s="121" t="s">
        <v>414</v>
      </c>
      <c r="C20" s="122"/>
      <c r="D20" s="120"/>
      <c r="E20" s="116" t="s">
        <v>143</v>
      </c>
      <c r="F20" s="26">
        <v>114</v>
      </c>
      <c r="G20" s="26">
        <v>115</v>
      </c>
    </row>
    <row r="21" spans="2:7" ht="33.75" customHeight="1" thickBot="1">
      <c r="B21" s="121" t="s">
        <v>241</v>
      </c>
      <c r="C21" s="122"/>
      <c r="D21" s="120"/>
      <c r="E21" s="116" t="s">
        <v>143</v>
      </c>
      <c r="F21" s="26">
        <v>103</v>
      </c>
      <c r="G21" s="26">
        <f>F21+1</f>
        <v>104</v>
      </c>
    </row>
    <row r="22" spans="2:7" ht="33.75" customHeight="1" thickBot="1">
      <c r="B22" s="121" t="s">
        <v>242</v>
      </c>
      <c r="C22" s="122"/>
      <c r="D22" s="120"/>
      <c r="E22" s="116" t="s">
        <v>143</v>
      </c>
      <c r="F22" s="338">
        <v>116</v>
      </c>
      <c r="G22" s="338">
        <f>F22+1</f>
        <v>117</v>
      </c>
    </row>
    <row r="23" spans="2:7" ht="33.75" customHeight="1" thickBot="1">
      <c r="B23" s="98" t="s">
        <v>666</v>
      </c>
      <c r="C23" s="122"/>
      <c r="D23" s="120"/>
      <c r="E23" s="337" t="s">
        <v>84</v>
      </c>
      <c r="F23" s="205">
        <v>2435</v>
      </c>
      <c r="G23" s="205">
        <v>2460</v>
      </c>
    </row>
    <row r="24" spans="2:7" ht="33.75" customHeight="1" thickBot="1">
      <c r="B24" s="98" t="s">
        <v>492</v>
      </c>
      <c r="C24" s="122"/>
      <c r="D24" s="120"/>
      <c r="E24" s="337" t="s">
        <v>143</v>
      </c>
      <c r="F24" s="205">
        <v>89</v>
      </c>
      <c r="G24" s="205">
        <v>90</v>
      </c>
    </row>
    <row r="25" spans="2:7" ht="33.75" customHeight="1">
      <c r="B25" s="98" t="s">
        <v>317</v>
      </c>
      <c r="C25" s="122"/>
      <c r="D25" s="82"/>
      <c r="E25" s="116" t="s">
        <v>84</v>
      </c>
      <c r="F25" s="339">
        <v>880</v>
      </c>
      <c r="G25" s="287">
        <v>900</v>
      </c>
    </row>
    <row r="26" ht="33.75" customHeight="1"/>
    <row r="27" ht="33.75" customHeight="1" thickBot="1"/>
    <row r="28" spans="2:7" ht="36" customHeight="1" thickBot="1">
      <c r="B28" s="112" t="s">
        <v>85</v>
      </c>
      <c r="C28" s="113"/>
      <c r="D28" s="113"/>
      <c r="E28" s="113"/>
      <c r="F28" s="114" t="s">
        <v>6</v>
      </c>
      <c r="G28" s="115" t="s">
        <v>77</v>
      </c>
    </row>
    <row r="29" spans="2:7" ht="39" customHeight="1" thickBot="1">
      <c r="B29" s="410" t="s">
        <v>86</v>
      </c>
      <c r="C29" s="410"/>
      <c r="D29" s="410"/>
      <c r="E29" s="116" t="s">
        <v>143</v>
      </c>
      <c r="F29" s="117">
        <v>145</v>
      </c>
      <c r="G29" s="26">
        <v>160</v>
      </c>
    </row>
    <row r="30" spans="2:7" ht="33.75" customHeight="1" thickBot="1">
      <c r="B30" s="411" t="s">
        <v>243</v>
      </c>
      <c r="C30" s="411"/>
      <c r="D30" s="411"/>
      <c r="E30" s="116" t="s">
        <v>143</v>
      </c>
      <c r="F30" s="117">
        <v>145</v>
      </c>
      <c r="G30" s="26">
        <v>160</v>
      </c>
    </row>
    <row r="31" spans="2:7" ht="33.75" customHeight="1" thickBot="1">
      <c r="B31" s="411" t="s">
        <v>229</v>
      </c>
      <c r="C31" s="411"/>
      <c r="D31" s="411"/>
      <c r="E31" s="116" t="s">
        <v>143</v>
      </c>
      <c r="F31" s="117">
        <v>145</v>
      </c>
      <c r="G31" s="26">
        <v>160</v>
      </c>
    </row>
    <row r="32" spans="2:7" ht="33.75" customHeight="1" thickBot="1">
      <c r="B32" s="411" t="s">
        <v>230</v>
      </c>
      <c r="C32" s="411"/>
      <c r="D32" s="411"/>
      <c r="E32" s="116" t="s">
        <v>143</v>
      </c>
      <c r="F32" s="117">
        <v>170</v>
      </c>
      <c r="G32" s="26">
        <v>187</v>
      </c>
    </row>
    <row r="33" spans="2:7" ht="33.75" customHeight="1" thickBot="1">
      <c r="B33" s="411" t="s">
        <v>87</v>
      </c>
      <c r="C33" s="411"/>
      <c r="D33" s="411"/>
      <c r="E33" s="116" t="s">
        <v>143</v>
      </c>
      <c r="F33" s="117">
        <v>170</v>
      </c>
      <c r="G33" s="26">
        <v>187</v>
      </c>
    </row>
    <row r="34" spans="2:7" ht="33.75" customHeight="1" thickBot="1">
      <c r="B34" s="411" t="s">
        <v>88</v>
      </c>
      <c r="C34" s="411"/>
      <c r="D34" s="411"/>
      <c r="E34" s="116" t="s">
        <v>143</v>
      </c>
      <c r="F34" s="117">
        <v>170</v>
      </c>
      <c r="G34" s="26">
        <v>187</v>
      </c>
    </row>
    <row r="35" spans="2:7" ht="33.75" customHeight="1" thickBot="1">
      <c r="B35" s="411" t="s">
        <v>89</v>
      </c>
      <c r="C35" s="411"/>
      <c r="D35" s="411"/>
      <c r="E35" s="116" t="s">
        <v>143</v>
      </c>
      <c r="F35" s="117">
        <v>170</v>
      </c>
      <c r="G35" s="26">
        <v>187</v>
      </c>
    </row>
    <row r="36" spans="2:7" ht="33.75" customHeight="1" thickBot="1">
      <c r="B36" s="411" t="s">
        <v>235</v>
      </c>
      <c r="C36" s="411"/>
      <c r="D36" s="411"/>
      <c r="E36" s="116" t="s">
        <v>143</v>
      </c>
      <c r="F36" s="117">
        <v>170</v>
      </c>
      <c r="G36" s="26">
        <v>187</v>
      </c>
    </row>
    <row r="37" spans="2:7" ht="33.75" customHeight="1" thickBot="1">
      <c r="B37" s="411" t="s">
        <v>238</v>
      </c>
      <c r="C37" s="411"/>
      <c r="D37" s="411"/>
      <c r="E37" s="116" t="s">
        <v>143</v>
      </c>
      <c r="F37" s="117">
        <v>170</v>
      </c>
      <c r="G37" s="26">
        <v>187</v>
      </c>
    </row>
    <row r="38" spans="2:7" ht="33.75" customHeight="1" thickBot="1">
      <c r="B38" s="411" t="s">
        <v>237</v>
      </c>
      <c r="C38" s="411"/>
      <c r="D38" s="411"/>
      <c r="E38" s="116" t="s">
        <v>143</v>
      </c>
      <c r="F38" s="117">
        <v>170</v>
      </c>
      <c r="G38" s="26">
        <v>187</v>
      </c>
    </row>
    <row r="39" spans="2:7" ht="33.75" customHeight="1" thickBot="1">
      <c r="B39" s="411" t="s">
        <v>236</v>
      </c>
      <c r="C39" s="411"/>
      <c r="D39" s="411"/>
      <c r="E39" s="116" t="s">
        <v>143</v>
      </c>
      <c r="F39" s="117">
        <v>170</v>
      </c>
      <c r="G39" s="26">
        <v>187</v>
      </c>
    </row>
    <row r="40" spans="2:7" ht="33.75" customHeight="1" thickBot="1">
      <c r="B40" s="411" t="s">
        <v>231</v>
      </c>
      <c r="C40" s="411"/>
      <c r="D40" s="411"/>
      <c r="E40" s="116" t="s">
        <v>143</v>
      </c>
      <c r="F40" s="117">
        <v>170</v>
      </c>
      <c r="G40" s="26">
        <v>187</v>
      </c>
    </row>
    <row r="41" spans="2:7" ht="33.75" customHeight="1" thickBot="1">
      <c r="B41" s="411" t="s">
        <v>281</v>
      </c>
      <c r="C41" s="411"/>
      <c r="D41" s="411"/>
      <c r="E41" s="116" t="s">
        <v>143</v>
      </c>
      <c r="F41" s="117">
        <v>170</v>
      </c>
      <c r="G41" s="26">
        <v>187</v>
      </c>
    </row>
    <row r="42" spans="2:7" ht="33.75" customHeight="1" thickBot="1">
      <c r="B42" s="411" t="s">
        <v>342</v>
      </c>
      <c r="C42" s="411"/>
      <c r="D42" s="411"/>
      <c r="E42" s="116" t="s">
        <v>143</v>
      </c>
      <c r="F42" s="117">
        <v>170</v>
      </c>
      <c r="G42" s="26">
        <v>187</v>
      </c>
    </row>
    <row r="43" spans="2:7" ht="33.75" customHeight="1" thickBot="1">
      <c r="B43" s="112" t="s">
        <v>272</v>
      </c>
      <c r="C43" s="113"/>
      <c r="D43" s="113"/>
      <c r="E43" s="113"/>
      <c r="F43" s="114" t="s">
        <v>6</v>
      </c>
      <c r="G43" s="115" t="s">
        <v>77</v>
      </c>
    </row>
    <row r="44" spans="2:7" ht="33.75" customHeight="1">
      <c r="B44" s="119" t="s">
        <v>273</v>
      </c>
      <c r="C44" s="120"/>
      <c r="D44" s="120"/>
      <c r="E44" s="118" t="s">
        <v>143</v>
      </c>
      <c r="F44" s="26">
        <v>145</v>
      </c>
      <c r="G44" s="26">
        <v>160</v>
      </c>
    </row>
    <row r="45" ht="33.7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spans="5:6" ht="28.5" customHeight="1">
      <c r="E62" s="125"/>
      <c r="F62" s="126"/>
    </row>
    <row r="63" spans="5:6" ht="28.5" customHeight="1">
      <c r="E63" s="22"/>
      <c r="F63" s="126"/>
    </row>
    <row r="64" spans="5:6" ht="28.5" customHeight="1">
      <c r="E64" s="22"/>
      <c r="F64" s="126"/>
    </row>
    <row r="65" spans="5:6" ht="28.5" customHeight="1">
      <c r="E65" s="126"/>
      <c r="F65" s="127"/>
    </row>
    <row r="66" spans="5:17" ht="28.5" customHeight="1">
      <c r="E66" s="125"/>
      <c r="F66" s="127"/>
      <c r="Q66" s="125"/>
    </row>
    <row r="67" spans="5:12" ht="28.5" customHeight="1">
      <c r="E67" s="22"/>
      <c r="F67" s="20"/>
      <c r="K67" s="22"/>
      <c r="L67" s="128"/>
    </row>
    <row r="68" spans="5:12" ht="28.5" customHeight="1">
      <c r="E68" s="22"/>
      <c r="F68" s="127"/>
      <c r="K68" s="22"/>
      <c r="L68" s="129"/>
    </row>
    <row r="69" spans="5:12" ht="28.5" customHeight="1">
      <c r="E69" s="126"/>
      <c r="F69" s="127"/>
      <c r="K69" s="126"/>
      <c r="L69" s="129"/>
    </row>
    <row r="70" spans="5:12" ht="28.5" customHeight="1">
      <c r="E70" s="125"/>
      <c r="F70" s="127"/>
      <c r="K70" s="126"/>
      <c r="L70" s="129"/>
    </row>
    <row r="71" spans="5:12" ht="28.5" customHeight="1">
      <c r="E71" s="22"/>
      <c r="F71" s="127"/>
      <c r="K71" s="126"/>
      <c r="L71" s="129"/>
    </row>
    <row r="72" spans="5:12" ht="28.5" customHeight="1">
      <c r="E72" s="126"/>
      <c r="F72" s="127"/>
      <c r="K72" s="126"/>
      <c r="L72" s="126"/>
    </row>
    <row r="73" spans="5:12" ht="28.5" customHeight="1">
      <c r="E73" s="126"/>
      <c r="F73" s="127"/>
      <c r="K73" s="126"/>
      <c r="L73" s="126"/>
    </row>
    <row r="74" spans="5:12" ht="28.5" customHeight="1">
      <c r="E74" s="130"/>
      <c r="F74" s="127"/>
      <c r="K74" s="126"/>
      <c r="L74" s="126"/>
    </row>
    <row r="75" spans="5:12" ht="28.5" customHeight="1">
      <c r="E75" s="22"/>
      <c r="F75" s="127"/>
      <c r="K75" s="126"/>
      <c r="L75" s="126"/>
    </row>
    <row r="76" spans="5:12" ht="28.5" customHeight="1">
      <c r="E76" s="126"/>
      <c r="F76" s="127"/>
      <c r="K76" s="126"/>
      <c r="L76" s="126"/>
    </row>
    <row r="77" spans="6:12" ht="25.5" customHeight="1">
      <c r="F77" s="127"/>
      <c r="L77" s="126"/>
    </row>
    <row r="78" spans="6:12" ht="24.75" customHeight="1">
      <c r="F78" s="127"/>
      <c r="L78" s="126"/>
    </row>
    <row r="79" spans="6:12" ht="24.75" customHeight="1">
      <c r="F79" s="126"/>
      <c r="L79" s="126"/>
    </row>
    <row r="80" spans="6:12" ht="22.5" customHeight="1">
      <c r="F80" s="126"/>
      <c r="L80" s="126"/>
    </row>
    <row r="81" spans="6:12" ht="12.75">
      <c r="F81" s="126"/>
      <c r="L81" s="126"/>
    </row>
    <row r="82" spans="6:12" ht="12.75">
      <c r="F82" s="126"/>
      <c r="L82" s="126"/>
    </row>
    <row r="83" spans="6:12" ht="12.75">
      <c r="F83" s="126"/>
      <c r="L83" s="126"/>
    </row>
    <row r="84" spans="6:12" ht="24.75" customHeight="1">
      <c r="F84" s="126"/>
      <c r="L84" s="126"/>
    </row>
    <row r="85" spans="6:12" ht="12.75">
      <c r="F85" s="126"/>
      <c r="L85" s="126"/>
    </row>
    <row r="86" spans="6:12" ht="24.75" customHeight="1">
      <c r="F86" s="126"/>
      <c r="L86" s="126"/>
    </row>
    <row r="87" spans="6:12" ht="12.75">
      <c r="F87" s="126"/>
      <c r="L87" s="126"/>
    </row>
    <row r="88" spans="6:12" ht="12.75">
      <c r="F88" s="126"/>
      <c r="L88" s="126"/>
    </row>
    <row r="89" spans="6:12" ht="12.75">
      <c r="F89" s="126"/>
      <c r="L89" s="126"/>
    </row>
    <row r="90" spans="6:12" ht="12.75">
      <c r="F90" s="126"/>
      <c r="L90" s="126"/>
    </row>
    <row r="91" spans="6:12" ht="23.25" customHeight="1">
      <c r="F91" s="126"/>
      <c r="L91" s="126"/>
    </row>
    <row r="92" spans="6:12" ht="12.75">
      <c r="F92" s="126"/>
      <c r="L92" s="126"/>
    </row>
    <row r="93" spans="6:12" ht="24" customHeight="1">
      <c r="F93" s="126"/>
      <c r="L93" s="126"/>
    </row>
    <row r="94" spans="6:12" ht="12.75">
      <c r="F94" s="126"/>
      <c r="L94" s="126"/>
    </row>
    <row r="95" spans="6:12" ht="12.75">
      <c r="F95" s="126"/>
      <c r="L95" s="126"/>
    </row>
    <row r="96" spans="6:12" ht="12.75">
      <c r="F96" s="126"/>
      <c r="L96" s="126"/>
    </row>
    <row r="97" spans="6:12" ht="12.75">
      <c r="F97" s="126"/>
      <c r="L97" s="126"/>
    </row>
    <row r="98" spans="6:12" ht="23.25" customHeight="1">
      <c r="F98" s="126"/>
      <c r="L98" s="126"/>
    </row>
    <row r="99" spans="6:12" ht="12.75">
      <c r="F99" s="126"/>
      <c r="L99" s="126"/>
    </row>
    <row r="100" spans="6:12" ht="12.75">
      <c r="F100" s="126"/>
      <c r="L100" s="126"/>
    </row>
    <row r="101" spans="6:12" ht="12.75">
      <c r="F101" s="126"/>
      <c r="L101" s="126"/>
    </row>
    <row r="102" spans="6:12" ht="12.75">
      <c r="F102" s="126"/>
      <c r="L102" s="126"/>
    </row>
    <row r="103" spans="6:12" ht="12.75">
      <c r="F103" s="126"/>
      <c r="L103" s="126"/>
    </row>
    <row r="104" spans="6:12" ht="12.75">
      <c r="F104" s="126"/>
      <c r="L104" s="126"/>
    </row>
    <row r="105" spans="6:12" ht="23.25" customHeight="1">
      <c r="F105" s="126"/>
      <c r="L105" s="126"/>
    </row>
    <row r="106" ht="12.75">
      <c r="F106" s="126"/>
    </row>
    <row r="107" ht="23.25" customHeight="1">
      <c r="F107" s="126"/>
    </row>
    <row r="108" ht="12.75">
      <c r="F108" s="126"/>
    </row>
    <row r="109" ht="12.75">
      <c r="F109" s="126"/>
    </row>
    <row r="110" ht="12.75">
      <c r="F110" s="126"/>
    </row>
    <row r="111" ht="12.75">
      <c r="F111" s="126"/>
    </row>
    <row r="112" ht="12.75">
      <c r="F112" s="126"/>
    </row>
    <row r="113" ht="12.75">
      <c r="F113" s="126"/>
    </row>
    <row r="121" ht="20.25" customHeight="1"/>
  </sheetData>
  <sheetProtection selectLockedCells="1" selectUnlockedCells="1"/>
  <mergeCells count="22">
    <mergeCell ref="B41:D41"/>
    <mergeCell ref="B42:D42"/>
    <mergeCell ref="B39:D39"/>
    <mergeCell ref="B30:D30"/>
    <mergeCell ref="B33:D33"/>
    <mergeCell ref="B34:D34"/>
    <mergeCell ref="B35:D35"/>
    <mergeCell ref="B36:D36"/>
    <mergeCell ref="B16:D16"/>
    <mergeCell ref="B29:D29"/>
    <mergeCell ref="B31:D31"/>
    <mergeCell ref="B14:D14"/>
    <mergeCell ref="B40:D40"/>
    <mergeCell ref="B38:D38"/>
    <mergeCell ref="B37:D37"/>
    <mergeCell ref="B32:D32"/>
    <mergeCell ref="A1:M8"/>
    <mergeCell ref="B10:D10"/>
    <mergeCell ref="B11:D11"/>
    <mergeCell ref="B12:D12"/>
    <mergeCell ref="B13:D13"/>
    <mergeCell ref="B15:D15"/>
  </mergeCells>
  <printOptions/>
  <pageMargins left="0.5902777777777778" right="0.5902777777777778" top="0.7479166666666667" bottom="0" header="0.5118055555555555" footer="0.5118055555555555"/>
  <pageSetup horizontalDpi="600" verticalDpi="600"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50" zoomScaleNormal="75" zoomScaleSheetLayoutView="50" zoomScalePageLayoutView="0" workbookViewId="0" topLeftCell="A1">
      <selection activeCell="P9" sqref="P9"/>
    </sheetView>
  </sheetViews>
  <sheetFormatPr defaultColWidth="9.140625" defaultRowHeight="12.75"/>
  <cols>
    <col min="1" max="1" width="30.7109375" style="0" customWidth="1"/>
    <col min="2" max="2" width="17.28125" style="0" customWidth="1"/>
    <col min="3" max="4" width="51.00390625" style="0" customWidth="1"/>
    <col min="5" max="5" width="16.28125" style="0" customWidth="1"/>
    <col min="6" max="6" width="17.421875" style="0" customWidth="1"/>
    <col min="7" max="7" width="26.140625" style="0" customWidth="1"/>
    <col min="8" max="8" width="25.421875" style="0" customWidth="1"/>
    <col min="9" max="9" width="27.421875" style="0" customWidth="1"/>
    <col min="10" max="10" width="13.57421875" style="0" customWidth="1"/>
    <col min="11" max="11" width="14.28125" style="0" customWidth="1"/>
    <col min="12" max="12" width="27.57421875" style="0" customWidth="1"/>
    <col min="13" max="13" width="13.57421875" style="0" customWidth="1"/>
    <col min="14" max="14" width="17.7109375" style="0" customWidth="1"/>
    <col min="15" max="15" width="13.7109375" style="0" customWidth="1"/>
    <col min="16" max="16" width="14.8515625" style="0" customWidth="1"/>
  </cols>
  <sheetData>
    <row r="1" spans="1:10" s="2" customFormat="1" ht="19.5" customHeight="1">
      <c r="A1" s="414" t="s">
        <v>62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s="2" customFormat="1" ht="19.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</row>
    <row r="3" spans="1:10" s="2" customFormat="1" ht="19.5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</row>
    <row r="4" spans="1:10" s="2" customFormat="1" ht="19.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</row>
    <row r="5" spans="1:10" s="2" customFormat="1" ht="19.5" customHeight="1">
      <c r="A5" s="414"/>
      <c r="B5" s="414"/>
      <c r="C5" s="414"/>
      <c r="D5" s="414"/>
      <c r="E5" s="414"/>
      <c r="F5" s="414"/>
      <c r="G5" s="414"/>
      <c r="H5" s="414"/>
      <c r="I5" s="414"/>
      <c r="J5" s="414"/>
    </row>
    <row r="6" spans="1:10" s="2" customFormat="1" ht="19.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</row>
    <row r="7" spans="1:10" s="2" customFormat="1" ht="19.5" customHeight="1">
      <c r="A7" s="414"/>
      <c r="B7" s="414"/>
      <c r="C7" s="414"/>
      <c r="D7" s="414"/>
      <c r="E7" s="414"/>
      <c r="F7" s="414"/>
      <c r="G7" s="414"/>
      <c r="H7" s="414"/>
      <c r="I7" s="414"/>
      <c r="J7" s="414"/>
    </row>
    <row r="8" spans="1:16" ht="27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09"/>
      <c r="L8" s="409"/>
      <c r="M8" s="409"/>
      <c r="N8" s="409"/>
      <c r="O8" s="409"/>
      <c r="P8" s="90"/>
    </row>
    <row r="9" spans="1:16" ht="11.25" customHeight="1">
      <c r="A9" s="85"/>
      <c r="B9" s="86"/>
      <c r="C9" s="22"/>
      <c r="D9" s="22"/>
      <c r="E9" s="22"/>
      <c r="F9" s="22"/>
      <c r="G9" s="20"/>
      <c r="H9" s="88"/>
      <c r="I9" s="88"/>
      <c r="J9" s="85"/>
      <c r="K9" s="22"/>
      <c r="L9" s="22"/>
      <c r="M9" s="22"/>
      <c r="N9" s="91"/>
      <c r="O9" s="22"/>
      <c r="P9" s="90"/>
    </row>
    <row r="10" spans="1:16" ht="11.25" customHeight="1">
      <c r="A10" s="85"/>
      <c r="B10" s="86"/>
      <c r="C10" s="22"/>
      <c r="D10" s="22"/>
      <c r="E10" s="22"/>
      <c r="F10" s="22"/>
      <c r="G10" s="20"/>
      <c r="H10" s="88"/>
      <c r="I10" s="88"/>
      <c r="J10" s="85"/>
      <c r="K10" s="22"/>
      <c r="L10" s="22"/>
      <c r="M10" s="22"/>
      <c r="N10" s="91"/>
      <c r="O10" s="22"/>
      <c r="P10" s="90"/>
    </row>
    <row r="11" spans="6:15" ht="31.5" customHeight="1">
      <c r="F11" s="32" t="s">
        <v>90</v>
      </c>
      <c r="G11" s="108"/>
      <c r="H11" s="109"/>
      <c r="I11" s="109"/>
      <c r="J11" s="109"/>
      <c r="O11" s="22"/>
    </row>
    <row r="12" spans="1:10" ht="43.5" customHeight="1">
      <c r="A12" s="131" t="s">
        <v>91</v>
      </c>
      <c r="B12" s="76"/>
      <c r="C12" s="93"/>
      <c r="D12" s="93"/>
      <c r="E12" s="132" t="s">
        <v>3</v>
      </c>
      <c r="F12" s="64"/>
      <c r="G12" s="133" t="s">
        <v>5</v>
      </c>
      <c r="H12" s="133" t="s">
        <v>6</v>
      </c>
      <c r="I12" s="133" t="s">
        <v>92</v>
      </c>
      <c r="J12" s="109"/>
    </row>
    <row r="13" spans="1:9" ht="31.5" customHeight="1">
      <c r="A13" s="412" t="s">
        <v>93</v>
      </c>
      <c r="B13" s="412"/>
      <c r="C13" s="412"/>
      <c r="D13" s="412"/>
      <c r="E13" s="413" t="s">
        <v>94</v>
      </c>
      <c r="F13" s="413"/>
      <c r="G13" s="26">
        <v>65</v>
      </c>
      <c r="H13" s="26">
        <v>65</v>
      </c>
      <c r="I13" s="26">
        <v>72</v>
      </c>
    </row>
    <row r="14" spans="1:10" ht="31.5" customHeight="1">
      <c r="A14" s="412" t="s">
        <v>95</v>
      </c>
      <c r="B14" s="412"/>
      <c r="C14" s="412"/>
      <c r="D14" s="412"/>
      <c r="E14" s="413" t="s">
        <v>96</v>
      </c>
      <c r="F14" s="413"/>
      <c r="G14" s="18">
        <v>135</v>
      </c>
      <c r="H14" s="18">
        <v>135</v>
      </c>
      <c r="I14" s="97">
        <v>150</v>
      </c>
      <c r="J14" s="2"/>
    </row>
    <row r="15" spans="1:14" ht="31.5" customHeight="1">
      <c r="A15" s="412" t="s">
        <v>97</v>
      </c>
      <c r="B15" s="412"/>
      <c r="C15" s="412"/>
      <c r="D15" s="412"/>
      <c r="E15" s="413" t="s">
        <v>96</v>
      </c>
      <c r="F15" s="413"/>
      <c r="G15" s="26">
        <v>115</v>
      </c>
      <c r="H15" s="26">
        <v>115</v>
      </c>
      <c r="I15" s="100">
        <v>130</v>
      </c>
      <c r="J15" s="2"/>
      <c r="L15" s="2"/>
      <c r="M15" s="2"/>
      <c r="N15" s="2"/>
    </row>
    <row r="16" spans="1:14" ht="31.5" customHeight="1">
      <c r="A16" s="134" t="s">
        <v>98</v>
      </c>
      <c r="B16" s="134"/>
      <c r="C16" s="134"/>
      <c r="D16" s="135"/>
      <c r="E16" s="413" t="s">
        <v>99</v>
      </c>
      <c r="F16" s="413"/>
      <c r="G16" s="26">
        <v>142</v>
      </c>
      <c r="H16" s="26">
        <v>142</v>
      </c>
      <c r="I16" s="100">
        <v>157</v>
      </c>
      <c r="J16" s="2"/>
      <c r="L16" s="2"/>
      <c r="M16" s="2"/>
      <c r="N16" s="2"/>
    </row>
    <row r="17" spans="1:14" ht="31.5" customHeight="1">
      <c r="A17" s="412" t="s">
        <v>100</v>
      </c>
      <c r="B17" s="412"/>
      <c r="C17" s="412"/>
      <c r="D17" s="412"/>
      <c r="E17" s="413" t="s">
        <v>101</v>
      </c>
      <c r="F17" s="413"/>
      <c r="G17" s="26">
        <v>64</v>
      </c>
      <c r="H17" s="26">
        <v>64</v>
      </c>
      <c r="I17" s="100">
        <v>71</v>
      </c>
      <c r="J17" s="2"/>
      <c r="L17" s="2"/>
      <c r="M17" s="2"/>
      <c r="N17" s="2"/>
    </row>
    <row r="18" spans="1:14" ht="31.5" customHeight="1">
      <c r="A18" s="412" t="s">
        <v>102</v>
      </c>
      <c r="B18" s="412"/>
      <c r="C18" s="412"/>
      <c r="D18" s="412"/>
      <c r="E18" s="413" t="s">
        <v>101</v>
      </c>
      <c r="F18" s="413"/>
      <c r="G18" s="26">
        <v>64</v>
      </c>
      <c r="H18" s="26">
        <v>64</v>
      </c>
      <c r="I18" s="100">
        <v>71</v>
      </c>
      <c r="J18" s="2"/>
      <c r="L18" s="2"/>
      <c r="M18" s="2"/>
      <c r="N18" s="2"/>
    </row>
    <row r="19" spans="1:14" ht="31.5" customHeight="1">
      <c r="A19" s="412" t="s">
        <v>103</v>
      </c>
      <c r="B19" s="412"/>
      <c r="C19" s="412"/>
      <c r="D19" s="412"/>
      <c r="E19" s="413" t="s">
        <v>104</v>
      </c>
      <c r="F19" s="413"/>
      <c r="G19" s="26">
        <v>63</v>
      </c>
      <c r="H19" s="26">
        <v>63</v>
      </c>
      <c r="I19" s="100">
        <v>70</v>
      </c>
      <c r="J19" s="2"/>
      <c r="L19" s="2"/>
      <c r="M19" s="2"/>
      <c r="N19" s="2"/>
    </row>
    <row r="20" spans="1:14" ht="31.5" customHeight="1">
      <c r="A20" s="412" t="s">
        <v>105</v>
      </c>
      <c r="B20" s="412"/>
      <c r="C20" s="412"/>
      <c r="D20" s="412"/>
      <c r="E20" s="413" t="s">
        <v>106</v>
      </c>
      <c r="F20" s="413"/>
      <c r="G20" s="26">
        <v>63</v>
      </c>
      <c r="H20" s="26">
        <v>63</v>
      </c>
      <c r="I20" s="100">
        <v>70</v>
      </c>
      <c r="J20" s="2"/>
      <c r="L20" s="2"/>
      <c r="M20" s="2"/>
      <c r="N20" s="2"/>
    </row>
    <row r="21" spans="1:14" ht="31.5" customHeight="1">
      <c r="A21" s="412" t="s">
        <v>107</v>
      </c>
      <c r="B21" s="412"/>
      <c r="C21" s="412"/>
      <c r="D21" s="412"/>
      <c r="E21" s="413" t="s">
        <v>101</v>
      </c>
      <c r="F21" s="413"/>
      <c r="G21" s="26">
        <v>63</v>
      </c>
      <c r="H21" s="26">
        <v>63</v>
      </c>
      <c r="I21" s="100">
        <v>70</v>
      </c>
      <c r="J21" s="2"/>
      <c r="L21" s="2"/>
      <c r="M21" s="2"/>
      <c r="N21" s="2"/>
    </row>
    <row r="22" spans="1:14" ht="31.5" customHeight="1">
      <c r="A22" s="412" t="s">
        <v>108</v>
      </c>
      <c r="B22" s="412"/>
      <c r="C22" s="412"/>
      <c r="D22" s="412"/>
      <c r="E22" s="413" t="s">
        <v>101</v>
      </c>
      <c r="F22" s="413"/>
      <c r="G22" s="26">
        <v>63</v>
      </c>
      <c r="H22" s="26">
        <v>63</v>
      </c>
      <c r="I22" s="100">
        <v>70</v>
      </c>
      <c r="J22" s="2"/>
      <c r="L22" s="2"/>
      <c r="M22" s="2"/>
      <c r="N22" s="2"/>
    </row>
    <row r="23" spans="1:14" ht="31.5" customHeight="1">
      <c r="A23" s="412" t="s">
        <v>110</v>
      </c>
      <c r="B23" s="412"/>
      <c r="C23" s="412"/>
      <c r="D23" s="412"/>
      <c r="E23" s="413" t="s">
        <v>111</v>
      </c>
      <c r="F23" s="413"/>
      <c r="G23" s="26">
        <v>325</v>
      </c>
      <c r="H23" s="26">
        <v>325</v>
      </c>
      <c r="I23" s="100">
        <v>360</v>
      </c>
      <c r="L23" s="2"/>
      <c r="M23" s="2"/>
      <c r="N23" s="2"/>
    </row>
    <row r="24" spans="1:14" ht="31.5" customHeight="1">
      <c r="A24" s="412" t="s">
        <v>112</v>
      </c>
      <c r="B24" s="412"/>
      <c r="C24" s="412"/>
      <c r="D24" s="412"/>
      <c r="E24" s="413" t="s">
        <v>109</v>
      </c>
      <c r="F24" s="413"/>
      <c r="G24" s="26">
        <v>153</v>
      </c>
      <c r="H24" s="26">
        <v>153</v>
      </c>
      <c r="I24" s="100">
        <v>169</v>
      </c>
      <c r="L24" s="2"/>
      <c r="M24" s="2"/>
      <c r="N24" s="2"/>
    </row>
    <row r="25" spans="1:14" ht="31.5" customHeight="1">
      <c r="A25" s="412" t="s">
        <v>113</v>
      </c>
      <c r="B25" s="412"/>
      <c r="C25" s="412"/>
      <c r="D25" s="412"/>
      <c r="E25" s="413" t="s">
        <v>109</v>
      </c>
      <c r="F25" s="413"/>
      <c r="G25" s="26">
        <v>153</v>
      </c>
      <c r="H25" s="26">
        <v>153</v>
      </c>
      <c r="I25" s="100">
        <v>169</v>
      </c>
      <c r="L25" s="2"/>
      <c r="M25" s="2"/>
      <c r="N25" s="2"/>
    </row>
    <row r="26" spans="1:14" ht="31.5" customHeight="1">
      <c r="A26" s="412" t="s">
        <v>114</v>
      </c>
      <c r="B26" s="412"/>
      <c r="C26" s="412"/>
      <c r="D26" s="412"/>
      <c r="E26" s="413" t="s">
        <v>109</v>
      </c>
      <c r="F26" s="413"/>
      <c r="G26" s="26">
        <v>147</v>
      </c>
      <c r="H26" s="26">
        <v>147</v>
      </c>
      <c r="I26" s="100">
        <v>162</v>
      </c>
      <c r="L26" s="2"/>
      <c r="M26" s="2"/>
      <c r="N26" s="2"/>
    </row>
    <row r="27" spans="1:14" ht="31.5" customHeight="1">
      <c r="A27" s="412" t="s">
        <v>115</v>
      </c>
      <c r="B27" s="412"/>
      <c r="C27" s="412"/>
      <c r="D27" s="412"/>
      <c r="E27" s="413" t="s">
        <v>109</v>
      </c>
      <c r="F27" s="413"/>
      <c r="G27" s="26">
        <v>165</v>
      </c>
      <c r="H27" s="26">
        <v>165</v>
      </c>
      <c r="I27" s="100">
        <v>185</v>
      </c>
      <c r="L27" s="2"/>
      <c r="M27" s="2"/>
      <c r="N27" s="2"/>
    </row>
    <row r="28" spans="1:14" ht="31.5" customHeight="1">
      <c r="A28" s="412" t="s">
        <v>116</v>
      </c>
      <c r="B28" s="412"/>
      <c r="C28" s="412"/>
      <c r="D28" s="412"/>
      <c r="E28" s="413" t="s">
        <v>117</v>
      </c>
      <c r="F28" s="413"/>
      <c r="G28" s="26">
        <v>316</v>
      </c>
      <c r="H28" s="26">
        <v>316</v>
      </c>
      <c r="I28" s="100">
        <v>348</v>
      </c>
      <c r="L28" s="2"/>
      <c r="M28" s="2"/>
      <c r="N28" s="2"/>
    </row>
    <row r="29" spans="1:13" ht="31.5" customHeight="1">
      <c r="A29" s="412" t="s">
        <v>201</v>
      </c>
      <c r="B29" s="412"/>
      <c r="C29" s="412"/>
      <c r="D29" s="412"/>
      <c r="E29" s="413" t="s">
        <v>118</v>
      </c>
      <c r="F29" s="413"/>
      <c r="G29" s="26">
        <v>484</v>
      </c>
      <c r="H29" s="26">
        <v>484</v>
      </c>
      <c r="I29" s="100">
        <v>533</v>
      </c>
      <c r="L29" s="2"/>
      <c r="M29" s="2"/>
    </row>
    <row r="30" spans="1:9" ht="31.5" customHeight="1">
      <c r="A30" s="412" t="s">
        <v>119</v>
      </c>
      <c r="B30" s="412"/>
      <c r="C30" s="412"/>
      <c r="D30" s="412"/>
      <c r="E30" s="418" t="s">
        <v>120</v>
      </c>
      <c r="F30" s="419"/>
      <c r="G30" s="26">
        <v>60</v>
      </c>
      <c r="H30" s="26">
        <v>60</v>
      </c>
      <c r="I30" s="100">
        <v>66</v>
      </c>
    </row>
    <row r="31" spans="1:9" ht="31.5" customHeight="1">
      <c r="A31" s="415" t="s">
        <v>202</v>
      </c>
      <c r="B31" s="416"/>
      <c r="C31" s="416"/>
      <c r="D31" s="417"/>
      <c r="E31" s="418" t="s">
        <v>121</v>
      </c>
      <c r="F31" s="419"/>
      <c r="G31" s="194">
        <v>57</v>
      </c>
      <c r="H31" s="26">
        <v>57</v>
      </c>
      <c r="I31" s="100">
        <v>63</v>
      </c>
    </row>
    <row r="32" spans="1:11" ht="31.5" customHeight="1">
      <c r="A32" s="420" t="s">
        <v>122</v>
      </c>
      <c r="B32" s="420"/>
      <c r="C32" s="420"/>
      <c r="D32" s="420"/>
      <c r="E32" s="413" t="s">
        <v>123</v>
      </c>
      <c r="F32" s="413"/>
      <c r="G32" s="26">
        <v>125</v>
      </c>
      <c r="H32" s="26">
        <v>125</v>
      </c>
      <c r="I32" s="100">
        <v>132</v>
      </c>
      <c r="K32" s="2"/>
    </row>
    <row r="33" spans="1:11" ht="31.5" customHeight="1">
      <c r="A33" s="136" t="s">
        <v>124</v>
      </c>
      <c r="B33" s="137"/>
      <c r="C33" s="137"/>
      <c r="D33" s="138"/>
      <c r="E33" s="139"/>
      <c r="F33" s="140"/>
      <c r="G33" s="26"/>
      <c r="H33" s="26"/>
      <c r="I33" s="100">
        <v>100</v>
      </c>
      <c r="K33" s="2"/>
    </row>
    <row r="34" spans="1:11" ht="31.5" customHeight="1">
      <c r="A34" s="421" t="s">
        <v>125</v>
      </c>
      <c r="B34" s="421"/>
      <c r="C34" s="421"/>
      <c r="D34" s="421"/>
      <c r="E34" s="413" t="s">
        <v>126</v>
      </c>
      <c r="F34" s="413"/>
      <c r="G34" s="26"/>
      <c r="H34" s="26"/>
      <c r="I34" s="100">
        <v>330</v>
      </c>
      <c r="K34" s="2"/>
    </row>
    <row r="35" spans="1:11" ht="31.5" customHeight="1">
      <c r="A35" s="421" t="s">
        <v>127</v>
      </c>
      <c r="B35" s="421"/>
      <c r="C35" s="421"/>
      <c r="D35" s="421"/>
      <c r="E35" s="413" t="s">
        <v>128</v>
      </c>
      <c r="F35" s="413"/>
      <c r="G35" s="26"/>
      <c r="H35" s="26"/>
      <c r="I35" s="100">
        <v>312</v>
      </c>
      <c r="K35" s="2"/>
    </row>
    <row r="36" spans="1:11" ht="31.5" customHeight="1">
      <c r="A36" s="421" t="s">
        <v>129</v>
      </c>
      <c r="B36" s="421"/>
      <c r="C36" s="421"/>
      <c r="D36" s="421"/>
      <c r="E36" s="413" t="s">
        <v>126</v>
      </c>
      <c r="F36" s="413"/>
      <c r="G36" s="26"/>
      <c r="H36" s="26"/>
      <c r="I36" s="100">
        <v>330</v>
      </c>
      <c r="K36" s="2"/>
    </row>
    <row r="37" spans="1:11" ht="31.5" customHeight="1">
      <c r="A37" s="421" t="s">
        <v>130</v>
      </c>
      <c r="B37" s="421"/>
      <c r="C37" s="421"/>
      <c r="D37" s="421"/>
      <c r="E37" s="413" t="s">
        <v>131</v>
      </c>
      <c r="F37" s="413"/>
      <c r="G37" s="26"/>
      <c r="H37" s="26"/>
      <c r="I37" s="100">
        <v>312</v>
      </c>
      <c r="K37" s="2"/>
    </row>
    <row r="38" spans="1:11" ht="31.5" customHeight="1">
      <c r="A38" s="421" t="s">
        <v>132</v>
      </c>
      <c r="B38" s="421"/>
      <c r="C38" s="421"/>
      <c r="D38" s="421"/>
      <c r="E38" s="413" t="s">
        <v>131</v>
      </c>
      <c r="F38" s="413"/>
      <c r="G38" s="26"/>
      <c r="H38" s="26"/>
      <c r="I38" s="100">
        <v>312</v>
      </c>
      <c r="K38" s="2"/>
    </row>
    <row r="39" spans="1:11" ht="31.5" customHeight="1">
      <c r="A39" s="421" t="s">
        <v>133</v>
      </c>
      <c r="B39" s="421"/>
      <c r="C39" s="421"/>
      <c r="D39" s="421"/>
      <c r="E39" s="413" t="s">
        <v>131</v>
      </c>
      <c r="F39" s="413"/>
      <c r="G39" s="26"/>
      <c r="H39" s="26"/>
      <c r="I39" s="100">
        <v>312</v>
      </c>
      <c r="K39" s="2"/>
    </row>
    <row r="40" spans="1:11" ht="31.5" customHeight="1">
      <c r="A40" s="421" t="s">
        <v>134</v>
      </c>
      <c r="B40" s="421"/>
      <c r="C40" s="421"/>
      <c r="D40" s="421"/>
      <c r="E40" s="413" t="s">
        <v>126</v>
      </c>
      <c r="F40" s="413"/>
      <c r="G40" s="26"/>
      <c r="H40" s="26"/>
      <c r="I40" s="100">
        <v>330</v>
      </c>
      <c r="K40" s="2"/>
    </row>
    <row r="41" spans="1:11" ht="31.5" customHeight="1">
      <c r="A41" s="421" t="s">
        <v>135</v>
      </c>
      <c r="B41" s="421"/>
      <c r="C41" s="421"/>
      <c r="D41" s="421"/>
      <c r="E41" s="413" t="s">
        <v>131</v>
      </c>
      <c r="F41" s="413"/>
      <c r="G41" s="26"/>
      <c r="H41" s="26"/>
      <c r="I41" s="100">
        <v>312</v>
      </c>
      <c r="K41" s="2"/>
    </row>
    <row r="42" spans="1:11" ht="31.5" customHeight="1">
      <c r="A42" s="421"/>
      <c r="B42" s="421"/>
      <c r="C42" s="421"/>
      <c r="D42" s="421"/>
      <c r="E42" s="413"/>
      <c r="F42" s="413"/>
      <c r="G42" s="26"/>
      <c r="H42" s="26"/>
      <c r="I42" s="100"/>
      <c r="K42" s="2"/>
    </row>
    <row r="43" spans="1:11" ht="31.5" customHeight="1">
      <c r="A43" s="421" t="s">
        <v>136</v>
      </c>
      <c r="B43" s="421"/>
      <c r="C43" s="421"/>
      <c r="D43" s="421"/>
      <c r="E43" s="413"/>
      <c r="F43" s="413"/>
      <c r="G43" s="26"/>
      <c r="H43" s="26"/>
      <c r="I43" s="100">
        <v>190</v>
      </c>
      <c r="K43" s="2"/>
    </row>
    <row r="44" spans="1:11" ht="31.5" customHeight="1">
      <c r="A44" s="421" t="s">
        <v>137</v>
      </c>
      <c r="B44" s="421"/>
      <c r="C44" s="421"/>
      <c r="D44" s="421"/>
      <c r="E44" s="413"/>
      <c r="F44" s="413"/>
      <c r="G44" s="26"/>
      <c r="H44" s="26"/>
      <c r="I44" s="100">
        <v>365</v>
      </c>
      <c r="K44" s="2"/>
    </row>
    <row r="45" spans="1:11" ht="31.5" customHeight="1">
      <c r="A45" s="141"/>
      <c r="B45" s="142"/>
      <c r="C45" s="142"/>
      <c r="D45" s="143"/>
      <c r="E45" s="413"/>
      <c r="F45" s="413"/>
      <c r="G45" s="26"/>
      <c r="H45" s="26"/>
      <c r="I45" s="100"/>
      <c r="K45" s="2"/>
    </row>
    <row r="46" spans="1:11" ht="31.5" customHeight="1">
      <c r="A46" s="141" t="s">
        <v>138</v>
      </c>
      <c r="B46" s="142"/>
      <c r="C46" s="142"/>
      <c r="D46" s="143"/>
      <c r="E46" s="413" t="s">
        <v>139</v>
      </c>
      <c r="F46" s="413"/>
      <c r="G46" s="26"/>
      <c r="H46" s="26"/>
      <c r="I46" s="100">
        <v>1401</v>
      </c>
      <c r="K46" s="2"/>
    </row>
    <row r="47" spans="1:9" ht="31.5" customHeight="1">
      <c r="A47" s="141" t="s">
        <v>140</v>
      </c>
      <c r="B47" s="142"/>
      <c r="C47" s="142"/>
      <c r="D47" s="143"/>
      <c r="E47" s="413" t="s">
        <v>141</v>
      </c>
      <c r="F47" s="413"/>
      <c r="G47" s="26"/>
      <c r="H47" s="26"/>
      <c r="I47" s="100">
        <v>1120</v>
      </c>
    </row>
    <row r="48" spans="1:9" ht="31.5" customHeight="1">
      <c r="A48" s="141"/>
      <c r="B48" s="142"/>
      <c r="C48" s="142"/>
      <c r="D48" s="143"/>
      <c r="E48" s="413"/>
      <c r="F48" s="413"/>
      <c r="G48" s="26"/>
      <c r="H48" s="26"/>
      <c r="I48" s="100"/>
    </row>
    <row r="49" spans="1:9" ht="31.5" customHeight="1">
      <c r="A49" s="141"/>
      <c r="B49" s="142"/>
      <c r="C49" s="142"/>
      <c r="D49" s="143"/>
      <c r="E49" s="413"/>
      <c r="F49" s="413"/>
      <c r="G49" s="26"/>
      <c r="H49" s="26"/>
      <c r="I49" s="100"/>
    </row>
    <row r="50" spans="1:9" ht="31.5" customHeight="1">
      <c r="A50" s="141"/>
      <c r="B50" s="142"/>
      <c r="C50" s="142"/>
      <c r="D50" s="143"/>
      <c r="E50" s="413"/>
      <c r="F50" s="413"/>
      <c r="G50" s="26"/>
      <c r="H50" s="26"/>
      <c r="I50" s="100"/>
    </row>
    <row r="51" ht="31.5" customHeight="1"/>
    <row r="52" ht="31.5" customHeight="1"/>
    <row r="53" ht="31.5" customHeight="1"/>
    <row r="54" ht="31.5" customHeight="1"/>
    <row r="55" ht="24.75" customHeight="1">
      <c r="O55" s="2"/>
    </row>
    <row r="56" ht="24.75" customHeight="1">
      <c r="O56" s="2"/>
    </row>
    <row r="57" ht="24.75" customHeight="1">
      <c r="O57" s="2"/>
    </row>
    <row r="58" ht="24" customHeight="1">
      <c r="O58" s="2"/>
    </row>
    <row r="59" ht="24" customHeight="1">
      <c r="O59" s="2"/>
    </row>
    <row r="60" ht="24" customHeight="1">
      <c r="O60" s="2"/>
    </row>
    <row r="61" spans="2:15" ht="24" customHeight="1">
      <c r="B61" s="2"/>
      <c r="C61" s="2"/>
      <c r="D61" s="2"/>
      <c r="E61" s="2"/>
      <c r="O61" s="2"/>
    </row>
    <row r="62" spans="2:15" ht="24" customHeight="1">
      <c r="B62" s="2"/>
      <c r="C62" s="2"/>
      <c r="D62" s="2"/>
      <c r="E62" s="2"/>
      <c r="O62" s="2"/>
    </row>
    <row r="63" spans="1:15" ht="24" customHeight="1">
      <c r="A63" s="2"/>
      <c r="B63" s="2"/>
      <c r="C63" s="2"/>
      <c r="D63" s="2"/>
      <c r="E63" s="2"/>
      <c r="O63" s="2"/>
    </row>
    <row r="64" spans="1:15" ht="24" customHeight="1">
      <c r="A64" s="2"/>
      <c r="B64" s="2"/>
      <c r="C64" s="2"/>
      <c r="D64" s="2"/>
      <c r="E64" s="2"/>
      <c r="O64" s="2"/>
    </row>
    <row r="65" spans="1:15" ht="24" customHeight="1">
      <c r="A65" s="2"/>
      <c r="B65" s="2"/>
      <c r="C65" s="2"/>
      <c r="D65" s="2"/>
      <c r="E65" s="2"/>
      <c r="O65" s="2"/>
    </row>
    <row r="66" spans="1:15" ht="24" customHeight="1">
      <c r="A66" s="2"/>
      <c r="B66" s="2"/>
      <c r="C66" s="2"/>
      <c r="D66" s="2"/>
      <c r="E66" s="2"/>
      <c r="O66" s="2"/>
    </row>
    <row r="67" spans="1:15" ht="24" customHeight="1">
      <c r="A67" s="2"/>
      <c r="B67" s="2"/>
      <c r="C67" s="2"/>
      <c r="D67" s="2"/>
      <c r="E67" s="2"/>
      <c r="O67" s="2"/>
    </row>
    <row r="68" spans="6:17" s="2" customFormat="1" ht="19.5" customHeight="1">
      <c r="F68"/>
      <c r="G68"/>
      <c r="H68"/>
      <c r="I68"/>
      <c r="J68"/>
      <c r="K68"/>
      <c r="L68"/>
      <c r="M68"/>
      <c r="N68"/>
      <c r="P68"/>
      <c r="Q68"/>
    </row>
    <row r="69" spans="6:17" s="2" customFormat="1" ht="19.5" customHeight="1">
      <c r="F69"/>
      <c r="G69"/>
      <c r="H69"/>
      <c r="I69"/>
      <c r="J69"/>
      <c r="K69"/>
      <c r="L69"/>
      <c r="M69"/>
      <c r="N69"/>
      <c r="O69" s="111"/>
      <c r="P69"/>
      <c r="Q69"/>
    </row>
    <row r="70" spans="2:16" s="2" customFormat="1" ht="19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 s="111"/>
      <c r="P70"/>
    </row>
    <row r="71" spans="1:16" s="2" customFormat="1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5" s="2" customFormat="1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2" customFormat="1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2" customFormat="1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2" customFormat="1" ht="19.5" customHeight="1">
      <c r="A75"/>
      <c r="B75"/>
      <c r="C75"/>
      <c r="D75"/>
      <c r="E75"/>
      <c r="F75"/>
      <c r="G75"/>
      <c r="H75"/>
      <c r="I75"/>
      <c r="K75"/>
      <c r="L75"/>
      <c r="M75"/>
      <c r="N75"/>
      <c r="O75"/>
    </row>
    <row r="76" spans="1:15" s="2" customFormat="1" ht="19.5" customHeight="1">
      <c r="A76"/>
      <c r="B76"/>
      <c r="C76"/>
      <c r="D76"/>
      <c r="E76"/>
      <c r="F76"/>
      <c r="G76"/>
      <c r="H76"/>
      <c r="I76"/>
      <c r="K76"/>
      <c r="L76"/>
      <c r="M76"/>
      <c r="N76"/>
      <c r="O76"/>
    </row>
    <row r="77" spans="1:15" s="2" customFormat="1" ht="19.5" customHeight="1">
      <c r="A77"/>
      <c r="B77"/>
      <c r="C77"/>
      <c r="D77"/>
      <c r="E77"/>
      <c r="F77"/>
      <c r="G77"/>
      <c r="H77"/>
      <c r="I77"/>
      <c r="K77"/>
      <c r="L77"/>
      <c r="M77"/>
      <c r="N77"/>
      <c r="O77"/>
    </row>
    <row r="78" spans="1:15" s="2" customFormat="1" ht="19.5" customHeight="1">
      <c r="A78"/>
      <c r="B78"/>
      <c r="C78"/>
      <c r="D78"/>
      <c r="E78"/>
      <c r="F78"/>
      <c r="G78"/>
      <c r="H78"/>
      <c r="I78"/>
      <c r="K78"/>
      <c r="L78"/>
      <c r="M78"/>
      <c r="N78"/>
      <c r="O78"/>
    </row>
    <row r="79" spans="1:15" s="2" customFormat="1" ht="19.5" customHeight="1">
      <c r="A79"/>
      <c r="B79"/>
      <c r="C79"/>
      <c r="D79"/>
      <c r="E79"/>
      <c r="F79"/>
      <c r="G79"/>
      <c r="H79"/>
      <c r="I79"/>
      <c r="K79"/>
      <c r="L79"/>
      <c r="M79"/>
      <c r="N79"/>
      <c r="O79"/>
    </row>
    <row r="80" spans="1:15" s="2" customFormat="1" ht="19.5" customHeight="1">
      <c r="A80"/>
      <c r="B80"/>
      <c r="C80"/>
      <c r="D80"/>
      <c r="E80"/>
      <c r="F80"/>
      <c r="G80"/>
      <c r="H80"/>
      <c r="I80"/>
      <c r="K80"/>
      <c r="L80"/>
      <c r="M80"/>
      <c r="N80"/>
      <c r="O80"/>
    </row>
    <row r="81" spans="1:15" s="2" customFormat="1" ht="10.5" customHeight="1">
      <c r="A81"/>
      <c r="B81"/>
      <c r="C81"/>
      <c r="D81"/>
      <c r="E81"/>
      <c r="F81"/>
      <c r="G81"/>
      <c r="H81"/>
      <c r="I81"/>
      <c r="K81"/>
      <c r="L81"/>
      <c r="M81"/>
      <c r="N81"/>
      <c r="O81"/>
    </row>
    <row r="82" spans="10:17" ht="34.5" customHeight="1">
      <c r="J82" s="2"/>
      <c r="P82" s="2"/>
      <c r="Q82" s="2"/>
    </row>
    <row r="83" spans="10:17" ht="24" customHeight="1">
      <c r="J83" s="2"/>
      <c r="L83" s="2"/>
      <c r="M83" s="2"/>
      <c r="N83" s="2"/>
      <c r="P83" s="2"/>
      <c r="Q83" s="2"/>
    </row>
    <row r="84" spans="12:16" ht="24" customHeight="1">
      <c r="L84" s="2"/>
      <c r="M84" s="2"/>
      <c r="N84" s="2"/>
      <c r="P84" s="2"/>
    </row>
    <row r="85" spans="12:16" ht="24" customHeight="1">
      <c r="L85" s="2"/>
      <c r="M85" s="2"/>
      <c r="N85" s="2"/>
      <c r="P85" s="2"/>
    </row>
    <row r="86" spans="12:16" ht="24" customHeight="1">
      <c r="L86" s="2"/>
      <c r="M86" s="2"/>
      <c r="N86" s="2"/>
      <c r="P86" s="2"/>
    </row>
    <row r="87" spans="12:16" ht="24" customHeight="1">
      <c r="L87" s="2"/>
      <c r="M87" s="2"/>
      <c r="N87" s="2"/>
      <c r="P87" s="2"/>
    </row>
    <row r="88" spans="12:16" ht="24" customHeight="1">
      <c r="L88" s="2"/>
      <c r="M88" s="2"/>
      <c r="N88" s="2"/>
      <c r="P88" s="2"/>
    </row>
    <row r="89" spans="12:14" ht="24" customHeight="1">
      <c r="L89" s="2"/>
      <c r="M89" s="2"/>
      <c r="N89" s="2"/>
    </row>
    <row r="90" spans="12:14" ht="24" customHeight="1">
      <c r="L90" s="2"/>
      <c r="M90" s="2"/>
      <c r="N90" s="2"/>
    </row>
    <row r="91" spans="12:14" ht="24" customHeight="1">
      <c r="L91" s="2"/>
      <c r="M91" s="2"/>
      <c r="N91" s="2"/>
    </row>
    <row r="92" ht="24" customHeight="1"/>
    <row r="93" ht="24" customHeight="1"/>
    <row r="94" spans="7:9" ht="24" customHeight="1">
      <c r="G94" s="2"/>
      <c r="H94" s="2"/>
      <c r="I94" s="2"/>
    </row>
    <row r="95" spans="7:9" ht="24" customHeight="1">
      <c r="G95" s="2"/>
      <c r="H95" s="2"/>
      <c r="I95" s="2"/>
    </row>
    <row r="96" spans="7:9" ht="24" customHeight="1">
      <c r="G96" s="2"/>
      <c r="H96" s="2"/>
      <c r="I96" s="2"/>
    </row>
    <row r="97" spans="7:9" ht="24" customHeight="1">
      <c r="G97" s="2"/>
      <c r="H97" s="2"/>
      <c r="I97" s="2"/>
    </row>
    <row r="98" spans="7:9" ht="24" customHeight="1">
      <c r="G98" s="2"/>
      <c r="H98" s="2"/>
      <c r="I98" s="2"/>
    </row>
    <row r="99" spans="7:9" ht="24" customHeight="1">
      <c r="G99" s="2"/>
      <c r="H99" s="2"/>
      <c r="I99" s="2"/>
    </row>
    <row r="100" spans="7:9" ht="24" customHeight="1">
      <c r="G100" s="2"/>
      <c r="H100" s="2"/>
      <c r="I100" s="2"/>
    </row>
    <row r="101" spans="7:9" ht="24" customHeight="1">
      <c r="G101" s="2"/>
      <c r="H101" s="2"/>
      <c r="I101" s="2"/>
    </row>
    <row r="102" spans="7:9" ht="24" customHeight="1">
      <c r="G102" s="2"/>
      <c r="H102" s="2"/>
      <c r="I102" s="2"/>
    </row>
    <row r="103" ht="24" customHeight="1">
      <c r="K103" s="2"/>
    </row>
    <row r="104" ht="24" customHeight="1">
      <c r="K104" s="2"/>
    </row>
    <row r="105" ht="24" customHeight="1">
      <c r="K105" s="2"/>
    </row>
    <row r="106" ht="24" customHeight="1">
      <c r="K106" s="2"/>
    </row>
    <row r="107" ht="24" customHeight="1">
      <c r="K107" s="2"/>
    </row>
    <row r="108" ht="24" customHeight="1">
      <c r="K108" s="2"/>
    </row>
    <row r="109" ht="24" customHeight="1">
      <c r="K109" s="2"/>
    </row>
    <row r="110" ht="24" customHeight="1">
      <c r="K110" s="2"/>
    </row>
    <row r="111" ht="24" customHeight="1">
      <c r="K111" s="2"/>
    </row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>
      <c r="F118" s="2"/>
    </row>
    <row r="119" ht="24" customHeight="1">
      <c r="F119" s="2"/>
    </row>
    <row r="120" ht="24" customHeight="1">
      <c r="F120" s="2"/>
    </row>
    <row r="121" ht="24" customHeight="1">
      <c r="F121" s="2"/>
    </row>
    <row r="122" ht="24" customHeight="1">
      <c r="F122" s="2"/>
    </row>
    <row r="123" ht="24" customHeight="1">
      <c r="F123" s="2"/>
    </row>
    <row r="124" ht="24" customHeight="1">
      <c r="F124" s="2"/>
    </row>
    <row r="125" ht="24" customHeight="1">
      <c r="F125" s="2"/>
    </row>
    <row r="126" ht="24" customHeight="1">
      <c r="F126" s="2"/>
    </row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>
      <c r="O139" s="2"/>
    </row>
    <row r="140" ht="24" customHeight="1">
      <c r="O140" s="2"/>
    </row>
    <row r="141" ht="24" customHeight="1">
      <c r="O141" s="2"/>
    </row>
    <row r="142" ht="24" customHeight="1">
      <c r="O142" s="2"/>
    </row>
    <row r="143" ht="24" customHeight="1">
      <c r="O143" s="2"/>
    </row>
    <row r="144" ht="24" customHeight="1">
      <c r="O144" s="2"/>
    </row>
    <row r="145" ht="24" customHeight="1">
      <c r="O145" s="2"/>
    </row>
    <row r="146" ht="24" customHeight="1">
      <c r="O146" s="2"/>
    </row>
    <row r="147" ht="24" customHeight="1">
      <c r="O147" s="2"/>
    </row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spans="1:15" s="2" customFormat="1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" customFormat="1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" customFormat="1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" customFormat="1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" customFormat="1" ht="28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ht="18" customHeight="1"/>
    <row r="169" ht="30.75" customHeight="1"/>
    <row r="170" ht="21.75" customHeight="1"/>
    <row r="171" ht="18.7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</sheetData>
  <sheetProtection selectLockedCells="1" selectUnlockedCells="1"/>
  <mergeCells count="69">
    <mergeCell ref="E45:F45"/>
    <mergeCell ref="E46:F46"/>
    <mergeCell ref="E47:F47"/>
    <mergeCell ref="E48:F48"/>
    <mergeCell ref="E49:F49"/>
    <mergeCell ref="E50:F50"/>
    <mergeCell ref="A42:D42"/>
    <mergeCell ref="E42:F42"/>
    <mergeCell ref="A43:D43"/>
    <mergeCell ref="E43:F43"/>
    <mergeCell ref="A44:D44"/>
    <mergeCell ref="E44:F44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32:D32"/>
    <mergeCell ref="E32:F32"/>
    <mergeCell ref="A34:D34"/>
    <mergeCell ref="E34:F34"/>
    <mergeCell ref="A35:D35"/>
    <mergeCell ref="E35:F35"/>
    <mergeCell ref="A29:D29"/>
    <mergeCell ref="E29:F29"/>
    <mergeCell ref="A30:D30"/>
    <mergeCell ref="A31:D31"/>
    <mergeCell ref="E31:F31"/>
    <mergeCell ref="E30:F30"/>
    <mergeCell ref="A26:D26"/>
    <mergeCell ref="E26:F26"/>
    <mergeCell ref="A27:D27"/>
    <mergeCell ref="E27:F27"/>
    <mergeCell ref="A28:D28"/>
    <mergeCell ref="E28:F28"/>
    <mergeCell ref="A23:D23"/>
    <mergeCell ref="E23:F23"/>
    <mergeCell ref="A24:D24"/>
    <mergeCell ref="E24:F24"/>
    <mergeCell ref="A25:D25"/>
    <mergeCell ref="E25:F25"/>
    <mergeCell ref="A20:D20"/>
    <mergeCell ref="E20:F20"/>
    <mergeCell ref="A21:D21"/>
    <mergeCell ref="E21:F21"/>
    <mergeCell ref="A22:D22"/>
    <mergeCell ref="E22:F22"/>
    <mergeCell ref="E16:F16"/>
    <mergeCell ref="A17:D17"/>
    <mergeCell ref="E17:F17"/>
    <mergeCell ref="A18:D18"/>
    <mergeCell ref="E18:F18"/>
    <mergeCell ref="A19:D19"/>
    <mergeCell ref="E19:F19"/>
    <mergeCell ref="K8:O8"/>
    <mergeCell ref="A13:D13"/>
    <mergeCell ref="E13:F13"/>
    <mergeCell ref="A14:D14"/>
    <mergeCell ref="E14:F14"/>
    <mergeCell ref="A15:D15"/>
    <mergeCell ref="E15:F15"/>
    <mergeCell ref="A1:J8"/>
  </mergeCells>
  <printOptions horizontalCentered="1"/>
  <pageMargins left="0.39375" right="0.39375" top="0.19652777777777777" bottom="0" header="0.5118055555555555" footer="0.5118055555555555"/>
  <pageSetup horizontalDpi="600" verticalDpi="600" orientation="portrait" paperSize="9" scale="36" r:id="rId2"/>
  <rowBreaks count="2" manualBreakCount="2">
    <brk id="69" max="255" man="1"/>
    <brk id="1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toberemok</dc:creator>
  <cp:keywords/>
  <dc:description/>
  <cp:lastModifiedBy>snab</cp:lastModifiedBy>
  <cp:lastPrinted>2024-05-06T08:24:51Z</cp:lastPrinted>
  <dcterms:created xsi:type="dcterms:W3CDTF">2017-04-01T10:44:11Z</dcterms:created>
  <dcterms:modified xsi:type="dcterms:W3CDTF">2024-05-06T08:27:34Z</dcterms:modified>
  <cp:category/>
  <cp:version/>
  <cp:contentType/>
  <cp:contentStatus/>
</cp:coreProperties>
</file>